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polarbearagreementorg.sharepoint.com/sites/2020-2023ImplementationPlan2/Shared Documents/Progress monitoring/Dashboard/"/>
    </mc:Choice>
  </mc:AlternateContent>
  <xr:revisionPtr revIDLastSave="1498" documentId="13_ncr:1_{19A7A496-3887-4624-9871-1698F860B053}" xr6:coauthVersionLast="47" xr6:coauthVersionMax="47" xr10:uidLastSave="{B25DBFB6-62B8-499E-9379-F9702A1C1F01}"/>
  <bookViews>
    <workbookView xWindow="-120" yWindow="-120" windowWidth="29040" windowHeight="15720" tabRatio="830" xr2:uid="{00000000-000D-0000-FFFF-FFFF00000000}"/>
  </bookViews>
  <sheets>
    <sheet name="CAP-Dashboard" sheetId="26" r:id="rId1"/>
    <sheet name="Objective Performance Metrics" sheetId="49" r:id="rId2"/>
    <sheet name="O2-CCC-A2" sheetId="27" r:id="rId3"/>
    <sheet name="O2-CCC-A3" sheetId="28" r:id="rId4"/>
    <sheet name="O2-CCC-A5" sheetId="29" r:id="rId5"/>
    <sheet name="O3-EH-A1" sheetId="30" r:id="rId6"/>
    <sheet name="O3-EH-A2" sheetId="48" r:id="rId7"/>
    <sheet name="O3-EH-A7" sheetId="32" r:id="rId8"/>
    <sheet name="O4-HM-A1,2,3" sheetId="33" r:id="rId9"/>
    <sheet name="O5-HBC-A1" sheetId="36" r:id="rId10"/>
    <sheet name="O5-HBCIS-2" sheetId="37" r:id="rId11"/>
    <sheet name="O5-HBC-A3" sheetId="38" r:id="rId12"/>
    <sheet name="O5-HBC-A4" sheetId="39" r:id="rId13"/>
    <sheet name="O5-HBC-A5" sheetId="40" r:id="rId14"/>
    <sheet name="O5-HBC-A6" sheetId="41" r:id="rId15"/>
    <sheet name="O5-HBC-A7" sheetId="42" r:id="rId16"/>
    <sheet name="O6-1" sheetId="43" r:id="rId17"/>
    <sheet name="O7-RMV-A1" sheetId="45" r:id="rId18"/>
    <sheet name="O7-RMV-A2" sheetId="46" r:id="rId19"/>
    <sheet name="Sheet1" sheetId="47" state="hidden" r:id="rId20"/>
    <sheet name="O4-budget" sheetId="25" state="hidden"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6" l="1"/>
  <c r="N7" i="30"/>
  <c r="N8" i="30"/>
  <c r="A63" i="26"/>
  <c r="A54" i="26"/>
  <c r="A50" i="26"/>
  <c r="A46" i="26"/>
  <c r="B73" i="26"/>
  <c r="B66" i="26"/>
  <c r="B63" i="26"/>
  <c r="B60" i="26"/>
  <c r="B54" i="26"/>
  <c r="B50" i="26"/>
  <c r="B46" i="26"/>
  <c r="B40" i="26"/>
  <c r="B35" i="26"/>
  <c r="B30" i="26"/>
  <c r="B25" i="26"/>
  <c r="B20" i="26"/>
  <c r="B14" i="26"/>
  <c r="B10" i="26"/>
  <c r="B4" i="26"/>
  <c r="O10" i="46"/>
  <c r="O9" i="46"/>
  <c r="O8" i="46"/>
  <c r="O7" i="46"/>
  <c r="E86" i="26" s="1"/>
  <c r="O10" i="45"/>
  <c r="O9" i="45"/>
  <c r="O8" i="45"/>
  <c r="O7" i="45"/>
  <c r="E79" i="26" s="1"/>
  <c r="O10" i="43"/>
  <c r="O9" i="43"/>
  <c r="E76" i="26" s="1"/>
  <c r="O8" i="43"/>
  <c r="O7" i="43"/>
  <c r="O11" i="42"/>
  <c r="O10" i="42"/>
  <c r="O9" i="42"/>
  <c r="O8" i="42"/>
  <c r="O7" i="42"/>
  <c r="O10" i="41"/>
  <c r="O9" i="41"/>
  <c r="O8" i="41"/>
  <c r="O7" i="41"/>
  <c r="O10" i="40"/>
  <c r="O9" i="40"/>
  <c r="O8" i="40"/>
  <c r="O7" i="40"/>
  <c r="O11" i="39"/>
  <c r="O10" i="39"/>
  <c r="O9" i="39"/>
  <c r="O8" i="39"/>
  <c r="O7" i="39"/>
  <c r="O10" i="38"/>
  <c r="O9" i="38"/>
  <c r="O8" i="38"/>
  <c r="O7" i="38"/>
  <c r="O10" i="37"/>
  <c r="O9" i="37"/>
  <c r="O8" i="37"/>
  <c r="O7" i="37"/>
  <c r="O11" i="36"/>
  <c r="E45" i="26" s="1"/>
  <c r="O10" i="36"/>
  <c r="O9" i="36"/>
  <c r="O8" i="36"/>
  <c r="O7" i="36"/>
  <c r="O10" i="33"/>
  <c r="O9" i="33"/>
  <c r="O8" i="33"/>
  <c r="O7" i="33"/>
  <c r="E36" i="26" s="1"/>
  <c r="O10" i="32"/>
  <c r="O9" i="32"/>
  <c r="O8" i="32"/>
  <c r="O7" i="32"/>
  <c r="O10" i="48"/>
  <c r="O9" i="48"/>
  <c r="O8" i="48"/>
  <c r="O7" i="48"/>
  <c r="O8" i="30"/>
  <c r="O9" i="30"/>
  <c r="O10" i="30"/>
  <c r="O7" i="30"/>
  <c r="E21" i="26" s="1"/>
  <c r="O8" i="29"/>
  <c r="E16" i="26" s="1"/>
  <c r="O9" i="29"/>
  <c r="E17" i="26" s="1"/>
  <c r="O7" i="29"/>
  <c r="E15" i="26" s="1"/>
  <c r="E75" i="26"/>
  <c r="E74" i="26"/>
  <c r="E68" i="26"/>
  <c r="E69" i="26"/>
  <c r="E70" i="26"/>
  <c r="E71" i="26"/>
  <c r="E67" i="26"/>
  <c r="E64" i="26"/>
  <c r="E62" i="26"/>
  <c r="E61" i="26"/>
  <c r="E56" i="26"/>
  <c r="E57" i="26"/>
  <c r="E58" i="26"/>
  <c r="E59" i="26"/>
  <c r="E55" i="26"/>
  <c r="E52" i="26"/>
  <c r="E53" i="26"/>
  <c r="E51" i="26"/>
  <c r="E47" i="26"/>
  <c r="E42" i="26"/>
  <c r="E43" i="26"/>
  <c r="E44" i="26"/>
  <c r="E41" i="26"/>
  <c r="E32" i="26"/>
  <c r="E31" i="26"/>
  <c r="E27" i="26"/>
  <c r="E28" i="26"/>
  <c r="E29" i="26"/>
  <c r="E26" i="26"/>
  <c r="E22" i="26"/>
  <c r="E23" i="26"/>
  <c r="E24" i="26"/>
  <c r="O7" i="28"/>
  <c r="E11" i="26" s="1"/>
  <c r="E6" i="26"/>
  <c r="O8" i="27"/>
  <c r="O9" i="27"/>
  <c r="E7" i="26" s="1"/>
  <c r="O10" i="27"/>
  <c r="E8" i="26" s="1"/>
  <c r="O7" i="27"/>
  <c r="E5" i="26" s="1"/>
  <c r="G41" i="26"/>
  <c r="N7" i="39"/>
  <c r="N9" i="42"/>
  <c r="N8" i="42"/>
  <c r="N7" i="42"/>
  <c r="N11" i="42"/>
  <c r="N10" i="42"/>
  <c r="D70" i="26" s="1"/>
  <c r="N7" i="32"/>
  <c r="G71" i="26"/>
  <c r="D91" i="26"/>
  <c r="C89" i="26"/>
  <c r="N9" i="46"/>
  <c r="D88" i="26" s="1"/>
  <c r="D83" i="26"/>
  <c r="D84" i="26"/>
  <c r="C70" i="26"/>
  <c r="C71" i="26"/>
  <c r="G89" i="26"/>
  <c r="G90" i="26"/>
  <c r="G91" i="26"/>
  <c r="G92" i="26"/>
  <c r="C80" i="26"/>
  <c r="C82" i="26"/>
  <c r="G82" i="26"/>
  <c r="G83" i="26"/>
  <c r="G84" i="26"/>
  <c r="N16" i="46"/>
  <c r="H89" i="26" s="1"/>
  <c r="N17" i="46"/>
  <c r="H90" i="26" s="1"/>
  <c r="N17" i="45"/>
  <c r="H83" i="26" s="1"/>
  <c r="N16" i="45"/>
  <c r="H82" i="26" s="1"/>
  <c r="A4" i="26" l="1"/>
  <c r="A25" i="26"/>
  <c r="G29" i="26"/>
  <c r="C48" i="26"/>
  <c r="C49" i="26"/>
  <c r="N17" i="48"/>
  <c r="H29" i="26" s="1"/>
  <c r="N18" i="48"/>
  <c r="G44" i="26"/>
  <c r="G45" i="26"/>
  <c r="C9" i="26"/>
  <c r="D9" i="26"/>
  <c r="G6" i="26"/>
  <c r="G7" i="26"/>
  <c r="G8" i="26"/>
  <c r="G9" i="26"/>
  <c r="N16" i="27"/>
  <c r="H8" i="26" s="1"/>
  <c r="E17" i="25" l="1"/>
  <c r="E16" i="25"/>
  <c r="E15" i="25"/>
  <c r="E14" i="25"/>
  <c r="E18" i="25" s="1"/>
  <c r="E8" i="25"/>
  <c r="D7" i="25"/>
  <c r="C7" i="25"/>
  <c r="D6" i="25"/>
  <c r="C6" i="25"/>
  <c r="C27" i="26"/>
  <c r="G27" i="26"/>
  <c r="C28" i="26"/>
  <c r="G28" i="26"/>
  <c r="C29" i="26"/>
  <c r="C26" i="26"/>
  <c r="G26" i="26"/>
  <c r="M31" i="48"/>
  <c r="L31" i="48"/>
  <c r="K31" i="48"/>
  <c r="J31" i="48"/>
  <c r="I31" i="48"/>
  <c r="G31" i="48"/>
  <c r="F31" i="48"/>
  <c r="E31" i="48"/>
  <c r="D31" i="48"/>
  <c r="C31" i="48"/>
  <c r="N30" i="48"/>
  <c r="H30" i="48"/>
  <c r="N29" i="48"/>
  <c r="H29" i="48"/>
  <c r="M26" i="48"/>
  <c r="L26" i="48"/>
  <c r="K26" i="48"/>
  <c r="J26" i="48"/>
  <c r="I26" i="48"/>
  <c r="G26" i="48"/>
  <c r="F26" i="48"/>
  <c r="E26" i="48"/>
  <c r="D26" i="48"/>
  <c r="C26" i="48"/>
  <c r="N25" i="48"/>
  <c r="H25" i="48"/>
  <c r="N24" i="48"/>
  <c r="H24" i="48"/>
  <c r="N23" i="48"/>
  <c r="H23" i="48"/>
  <c r="N19" i="48"/>
  <c r="N16" i="48"/>
  <c r="H28" i="26" s="1"/>
  <c r="N15" i="48"/>
  <c r="H27" i="26" s="1"/>
  <c r="N14" i="48"/>
  <c r="H26" i="26" s="1"/>
  <c r="N10" i="48"/>
  <c r="D29" i="26" s="1"/>
  <c r="N9" i="48"/>
  <c r="D28" i="26" s="1"/>
  <c r="N8" i="48"/>
  <c r="D27" i="26" s="1"/>
  <c r="N7" i="48"/>
  <c r="D26" i="26" s="1"/>
  <c r="O30" i="48" l="1"/>
  <c r="O24" i="48"/>
  <c r="E6" i="25"/>
  <c r="H31" i="48"/>
  <c r="O23" i="48"/>
  <c r="O29" i="48"/>
  <c r="N26" i="48"/>
  <c r="N31" i="48"/>
  <c r="O31" i="48" s="1"/>
  <c r="O25" i="48"/>
  <c r="H26" i="48"/>
  <c r="E7" i="25"/>
  <c r="E9" i="25" s="1"/>
  <c r="O26" i="48" l="1"/>
  <c r="G87" i="26"/>
  <c r="G88" i="26"/>
  <c r="G86" i="26"/>
  <c r="G80" i="26"/>
  <c r="G81" i="26"/>
  <c r="G79" i="26"/>
  <c r="G75" i="26"/>
  <c r="G76" i="26"/>
  <c r="G74" i="26"/>
  <c r="G68" i="26"/>
  <c r="G69" i="26"/>
  <c r="G70" i="26"/>
  <c r="G67" i="26"/>
  <c r="G64" i="26"/>
  <c r="G65" i="26"/>
  <c r="G62" i="26"/>
  <c r="G61" i="26"/>
  <c r="G56" i="26"/>
  <c r="G57" i="26"/>
  <c r="G58" i="26"/>
  <c r="G59" i="26"/>
  <c r="G55" i="26"/>
  <c r="G52" i="26"/>
  <c r="G53" i="26"/>
  <c r="G51" i="26"/>
  <c r="G48" i="26"/>
  <c r="G49" i="26"/>
  <c r="G47" i="26"/>
  <c r="G42" i="26"/>
  <c r="G43" i="26"/>
  <c r="G37" i="26"/>
  <c r="G38" i="26"/>
  <c r="G36" i="26"/>
  <c r="G32" i="26"/>
  <c r="G33" i="26"/>
  <c r="G31" i="26"/>
  <c r="G22" i="26"/>
  <c r="G23" i="26"/>
  <c r="G24" i="26"/>
  <c r="G21" i="26"/>
  <c r="G18" i="26"/>
  <c r="G17" i="26"/>
  <c r="G16" i="26"/>
  <c r="G15" i="26"/>
  <c r="G12" i="26"/>
  <c r="G13" i="26"/>
  <c r="G11" i="26"/>
  <c r="G5" i="26"/>
  <c r="C87" i="26"/>
  <c r="C88" i="26"/>
  <c r="C86" i="26"/>
  <c r="C81" i="26"/>
  <c r="C79" i="26"/>
  <c r="C75" i="26"/>
  <c r="C76" i="26"/>
  <c r="C74" i="26"/>
  <c r="C68" i="26"/>
  <c r="C69" i="26"/>
  <c r="C67" i="26"/>
  <c r="C65" i="26"/>
  <c r="C64" i="26"/>
  <c r="C62" i="26"/>
  <c r="C61" i="26"/>
  <c r="C59" i="26"/>
  <c r="C56" i="26"/>
  <c r="C57" i="26"/>
  <c r="C58" i="26"/>
  <c r="C55" i="26"/>
  <c r="C52" i="26"/>
  <c r="C53" i="26"/>
  <c r="C51" i="26"/>
  <c r="C47" i="26"/>
  <c r="C42" i="26"/>
  <c r="C43" i="26"/>
  <c r="C44" i="26"/>
  <c r="C45" i="26"/>
  <c r="C41" i="26"/>
  <c r="C37" i="26"/>
  <c r="C38" i="26"/>
  <c r="C36" i="26"/>
  <c r="C32" i="26"/>
  <c r="C33" i="26"/>
  <c r="C31" i="26"/>
  <c r="C22" i="26"/>
  <c r="C23" i="26"/>
  <c r="C24" i="26"/>
  <c r="C21" i="26"/>
  <c r="C6" i="26"/>
  <c r="C7" i="26"/>
  <c r="C8" i="26"/>
  <c r="C5" i="26"/>
  <c r="C11" i="26"/>
  <c r="C17" i="26"/>
  <c r="C16" i="26"/>
  <c r="C15" i="26"/>
  <c r="N14" i="27"/>
  <c r="H6" i="26" s="1"/>
  <c r="N15" i="27"/>
  <c r="H7" i="26" s="1"/>
  <c r="N17" i="27"/>
  <c r="H9" i="26" s="1"/>
  <c r="N10" i="46"/>
  <c r="D89" i="26" s="1"/>
  <c r="N8" i="46"/>
  <c r="D87" i="26" s="1"/>
  <c r="N7" i="46"/>
  <c r="N10" i="45"/>
  <c r="D82" i="26" s="1"/>
  <c r="N9" i="45"/>
  <c r="D81" i="26" s="1"/>
  <c r="N8" i="45"/>
  <c r="D80" i="26" s="1"/>
  <c r="N7" i="45"/>
  <c r="N10" i="43"/>
  <c r="N9" i="43"/>
  <c r="D76" i="26" s="1"/>
  <c r="N8" i="43"/>
  <c r="D75" i="26" s="1"/>
  <c r="N7" i="43"/>
  <c r="D71" i="26"/>
  <c r="N10" i="41"/>
  <c r="N9" i="41"/>
  <c r="N8" i="41"/>
  <c r="N7" i="41"/>
  <c r="N10" i="40"/>
  <c r="N9" i="40"/>
  <c r="N8" i="40"/>
  <c r="N7" i="40"/>
  <c r="N10" i="39"/>
  <c r="N9" i="39"/>
  <c r="N8" i="39"/>
  <c r="N10" i="38"/>
  <c r="N9" i="38"/>
  <c r="N8" i="38"/>
  <c r="N7" i="38"/>
  <c r="N10" i="37"/>
  <c r="N9" i="37"/>
  <c r="D49" i="26" s="1"/>
  <c r="N8" i="37"/>
  <c r="N7" i="37"/>
  <c r="N10" i="36"/>
  <c r="N9" i="36"/>
  <c r="N8" i="36"/>
  <c r="N7" i="36"/>
  <c r="N10" i="33"/>
  <c r="N9" i="33"/>
  <c r="N8" i="33"/>
  <c r="N7" i="33"/>
  <c r="N10" i="32"/>
  <c r="N9" i="32"/>
  <c r="D33" i="26" s="1"/>
  <c r="N8" i="32"/>
  <c r="D32" i="26" s="1"/>
  <c r="D31" i="26"/>
  <c r="N10" i="30"/>
  <c r="N9" i="30"/>
  <c r="D23" i="26" s="1"/>
  <c r="D21" i="26"/>
  <c r="N9" i="29"/>
  <c r="N8" i="29"/>
  <c r="N7" i="29"/>
  <c r="N7" i="27"/>
  <c r="N8" i="27"/>
  <c r="N9" i="27"/>
  <c r="N10" i="27"/>
  <c r="D22" i="26"/>
  <c r="D24" i="26"/>
  <c r="N18" i="46"/>
  <c r="H91" i="26" s="1"/>
  <c r="N15" i="46"/>
  <c r="H88" i="26" s="1"/>
  <c r="N14" i="46"/>
  <c r="H87" i="26" s="1"/>
  <c r="N13" i="46"/>
  <c r="H86" i="26" s="1"/>
  <c r="N18" i="45"/>
  <c r="H84" i="26" s="1"/>
  <c r="N15" i="45"/>
  <c r="H81" i="26" s="1"/>
  <c r="N14" i="45"/>
  <c r="H80" i="26" s="1"/>
  <c r="N13" i="45"/>
  <c r="H79" i="26" s="1"/>
  <c r="A78" i="26" s="1"/>
  <c r="N15" i="43"/>
  <c r="H76" i="26" s="1"/>
  <c r="N14" i="43"/>
  <c r="H75" i="26" s="1"/>
  <c r="N13" i="43"/>
  <c r="H74" i="26" s="1"/>
  <c r="N17" i="42"/>
  <c r="H70" i="26" s="1"/>
  <c r="N16" i="42"/>
  <c r="H69" i="26" s="1"/>
  <c r="N15" i="42"/>
  <c r="H68" i="26" s="1"/>
  <c r="A66" i="26" s="1"/>
  <c r="N14" i="42"/>
  <c r="H67" i="26" s="1"/>
  <c r="N16" i="41"/>
  <c r="N15" i="41"/>
  <c r="N14" i="41"/>
  <c r="H65" i="26" s="1"/>
  <c r="N13" i="41"/>
  <c r="H64" i="26" s="1"/>
  <c r="N16" i="40"/>
  <c r="N15" i="40"/>
  <c r="N14" i="40"/>
  <c r="H62" i="26" s="1"/>
  <c r="N13" i="40"/>
  <c r="H61" i="26" s="1"/>
  <c r="A60" i="26" s="1"/>
  <c r="N18" i="39"/>
  <c r="N17" i="39"/>
  <c r="H57" i="26" s="1"/>
  <c r="N16" i="39"/>
  <c r="H56" i="26" s="1"/>
  <c r="N15" i="39"/>
  <c r="H55" i="26" s="1"/>
  <c r="N16" i="38"/>
  <c r="N15" i="38"/>
  <c r="H53" i="26" s="1"/>
  <c r="N14" i="38"/>
  <c r="H52" i="26" s="1"/>
  <c r="N13" i="38"/>
  <c r="H51" i="26" s="1"/>
  <c r="N16" i="37"/>
  <c r="N15" i="37"/>
  <c r="H49" i="26" s="1"/>
  <c r="N14" i="37"/>
  <c r="H48" i="26" s="1"/>
  <c r="N13" i="37"/>
  <c r="H47" i="26" s="1"/>
  <c r="N17" i="36"/>
  <c r="N16" i="36"/>
  <c r="H43" i="26" s="1"/>
  <c r="N15" i="36"/>
  <c r="H42" i="26" s="1"/>
  <c r="N14" i="36"/>
  <c r="H41" i="26" s="1"/>
  <c r="A40" i="26" s="1"/>
  <c r="N16" i="33"/>
  <c r="N15" i="33"/>
  <c r="H38" i="26" s="1"/>
  <c r="A35" i="26" s="1"/>
  <c r="N14" i="33"/>
  <c r="H37" i="26" s="1"/>
  <c r="N13" i="33"/>
  <c r="H36" i="26" s="1"/>
  <c r="N16" i="32"/>
  <c r="N15" i="32"/>
  <c r="H33" i="26" s="1"/>
  <c r="A30" i="26" s="1"/>
  <c r="N14" i="32"/>
  <c r="H32" i="26" s="1"/>
  <c r="N13" i="32"/>
  <c r="H31" i="26" s="1"/>
  <c r="N17" i="30"/>
  <c r="H24" i="26" s="1"/>
  <c r="N16" i="30"/>
  <c r="H23" i="26" s="1"/>
  <c r="N15" i="30"/>
  <c r="H22" i="26" s="1"/>
  <c r="N14" i="30"/>
  <c r="H21" i="26" s="1"/>
  <c r="N15" i="29"/>
  <c r="H18" i="26" s="1"/>
  <c r="N14" i="29"/>
  <c r="H17" i="26" s="1"/>
  <c r="N13" i="29"/>
  <c r="H16" i="26" s="1"/>
  <c r="N12" i="29"/>
  <c r="H15" i="26" s="1"/>
  <c r="N12" i="28"/>
  <c r="H13" i="26" s="1"/>
  <c r="N11" i="28"/>
  <c r="H12" i="26" s="1"/>
  <c r="N10" i="28"/>
  <c r="H11" i="26" s="1"/>
  <c r="N13" i="27"/>
  <c r="H5" i="26" s="1"/>
  <c r="A85" i="26" l="1"/>
  <c r="A20" i="26"/>
  <c r="A10" i="26"/>
  <c r="A14" i="26"/>
  <c r="A73" i="26"/>
  <c r="M30" i="46"/>
  <c r="L30" i="46"/>
  <c r="K30" i="46"/>
  <c r="J30" i="46"/>
  <c r="I30" i="46"/>
  <c r="G30" i="46"/>
  <c r="F30" i="46"/>
  <c r="E30" i="46"/>
  <c r="D30" i="46"/>
  <c r="C30" i="46"/>
  <c r="N29" i="46"/>
  <c r="O29" i="46" s="1"/>
  <c r="H29" i="46"/>
  <c r="N28" i="46"/>
  <c r="H28" i="46"/>
  <c r="M25" i="46"/>
  <c r="L25" i="46"/>
  <c r="K25" i="46"/>
  <c r="J25" i="46"/>
  <c r="I25" i="46"/>
  <c r="G25" i="46"/>
  <c r="F25" i="46"/>
  <c r="E25" i="46"/>
  <c r="D25" i="46"/>
  <c r="C25" i="46"/>
  <c r="N24" i="46"/>
  <c r="H24" i="46"/>
  <c r="N23" i="46"/>
  <c r="H23" i="46"/>
  <c r="N22" i="46"/>
  <c r="H22" i="46"/>
  <c r="M30" i="45"/>
  <c r="L30" i="45"/>
  <c r="K30" i="45"/>
  <c r="J30" i="45"/>
  <c r="I30" i="45"/>
  <c r="G30" i="45"/>
  <c r="F30" i="45"/>
  <c r="E30" i="45"/>
  <c r="D30" i="45"/>
  <c r="C30" i="45"/>
  <c r="N29" i="45"/>
  <c r="O29" i="45" s="1"/>
  <c r="H29" i="45"/>
  <c r="N28" i="45"/>
  <c r="O28" i="45" s="1"/>
  <c r="H28" i="45"/>
  <c r="M25" i="45"/>
  <c r="L25" i="45"/>
  <c r="K25" i="45"/>
  <c r="J25" i="45"/>
  <c r="I25" i="45"/>
  <c r="G25" i="45"/>
  <c r="F25" i="45"/>
  <c r="E25" i="45"/>
  <c r="D25" i="45"/>
  <c r="C25" i="45"/>
  <c r="O24" i="45"/>
  <c r="N24" i="45"/>
  <c r="H24" i="45"/>
  <c r="N23" i="45"/>
  <c r="H23" i="45"/>
  <c r="O23" i="45" s="1"/>
  <c r="N22" i="45"/>
  <c r="H22" i="45"/>
  <c r="M27" i="43"/>
  <c r="L27" i="43"/>
  <c r="K27" i="43"/>
  <c r="J27" i="43"/>
  <c r="I27" i="43"/>
  <c r="G27" i="43"/>
  <c r="F27" i="43"/>
  <c r="E27" i="43"/>
  <c r="D27" i="43"/>
  <c r="C27" i="43"/>
  <c r="N26" i="43"/>
  <c r="H26" i="43"/>
  <c r="N25" i="43"/>
  <c r="H25" i="43"/>
  <c r="M22" i="43"/>
  <c r="L22" i="43"/>
  <c r="K22" i="43"/>
  <c r="J22" i="43"/>
  <c r="I22" i="43"/>
  <c r="G22" i="43"/>
  <c r="F22" i="43"/>
  <c r="E22" i="43"/>
  <c r="D22" i="43"/>
  <c r="C22" i="43"/>
  <c r="N21" i="43"/>
  <c r="H21" i="43"/>
  <c r="N20" i="43"/>
  <c r="H20" i="43"/>
  <c r="N19" i="43"/>
  <c r="H19" i="43"/>
  <c r="D74" i="26"/>
  <c r="M28" i="42"/>
  <c r="L28" i="42"/>
  <c r="K28" i="42"/>
  <c r="J28" i="42"/>
  <c r="I28" i="42"/>
  <c r="G28" i="42"/>
  <c r="F28" i="42"/>
  <c r="E28" i="42"/>
  <c r="D28" i="42"/>
  <c r="C28" i="42"/>
  <c r="N27" i="42"/>
  <c r="H27" i="42"/>
  <c r="N26" i="42"/>
  <c r="H26" i="42"/>
  <c r="M23" i="42"/>
  <c r="L23" i="42"/>
  <c r="K23" i="42"/>
  <c r="J23" i="42"/>
  <c r="I23" i="42"/>
  <c r="G23" i="42"/>
  <c r="F23" i="42"/>
  <c r="E23" i="42"/>
  <c r="D23" i="42"/>
  <c r="C23" i="42"/>
  <c r="N22" i="42"/>
  <c r="H22" i="42"/>
  <c r="N21" i="42"/>
  <c r="H21" i="42"/>
  <c r="N20" i="42"/>
  <c r="H20" i="42"/>
  <c r="M28" i="41"/>
  <c r="L28" i="41"/>
  <c r="K28" i="41"/>
  <c r="J28" i="41"/>
  <c r="I28" i="41"/>
  <c r="G28" i="41"/>
  <c r="F28" i="41"/>
  <c r="E28" i="41"/>
  <c r="D28" i="41"/>
  <c r="C28" i="41"/>
  <c r="H28" i="41" s="1"/>
  <c r="N27" i="41"/>
  <c r="H27" i="41"/>
  <c r="O27" i="41" s="1"/>
  <c r="N26" i="41"/>
  <c r="H26" i="41"/>
  <c r="M23" i="41"/>
  <c r="L23" i="41"/>
  <c r="K23" i="41"/>
  <c r="J23" i="41"/>
  <c r="I23" i="41"/>
  <c r="G23" i="41"/>
  <c r="F23" i="41"/>
  <c r="E23" i="41"/>
  <c r="D23" i="41"/>
  <c r="C23" i="41"/>
  <c r="N22" i="41"/>
  <c r="H22" i="41"/>
  <c r="N21" i="41"/>
  <c r="H21" i="41"/>
  <c r="N20" i="41"/>
  <c r="O20" i="41" s="1"/>
  <c r="H20" i="41"/>
  <c r="D64" i="26"/>
  <c r="M28" i="40"/>
  <c r="L28" i="40"/>
  <c r="K28" i="40"/>
  <c r="J28" i="40"/>
  <c r="I28" i="40"/>
  <c r="G28" i="40"/>
  <c r="F28" i="40"/>
  <c r="E28" i="40"/>
  <c r="D28" i="40"/>
  <c r="C28" i="40"/>
  <c r="N27" i="40"/>
  <c r="H27" i="40"/>
  <c r="O27" i="40" s="1"/>
  <c r="N26" i="40"/>
  <c r="H26" i="40"/>
  <c r="M23" i="40"/>
  <c r="L23" i="40"/>
  <c r="K23" i="40"/>
  <c r="J23" i="40"/>
  <c r="I23" i="40"/>
  <c r="N23" i="40" s="1"/>
  <c r="O23" i="40" s="1"/>
  <c r="H23" i="40"/>
  <c r="G23" i="40"/>
  <c r="F23" i="40"/>
  <c r="E23" i="40"/>
  <c r="D23" i="40"/>
  <c r="C23" i="40"/>
  <c r="N22" i="40"/>
  <c r="H22" i="40"/>
  <c r="O22" i="40" s="1"/>
  <c r="N21" i="40"/>
  <c r="O21" i="40" s="1"/>
  <c r="H21" i="40"/>
  <c r="N20" i="40"/>
  <c r="H20" i="40"/>
  <c r="M30" i="39"/>
  <c r="L30" i="39"/>
  <c r="K30" i="39"/>
  <c r="J30" i="39"/>
  <c r="I30" i="39"/>
  <c r="G30" i="39"/>
  <c r="F30" i="39"/>
  <c r="E30" i="39"/>
  <c r="D30" i="39"/>
  <c r="C30" i="39"/>
  <c r="H30" i="39" s="1"/>
  <c r="N29" i="39"/>
  <c r="O29" i="39" s="1"/>
  <c r="H29" i="39"/>
  <c r="N28" i="39"/>
  <c r="H28" i="39"/>
  <c r="M25" i="39"/>
  <c r="L25" i="39"/>
  <c r="K25" i="39"/>
  <c r="J25" i="39"/>
  <c r="I25" i="39"/>
  <c r="G25" i="39"/>
  <c r="F25" i="39"/>
  <c r="E25" i="39"/>
  <c r="D25" i="39"/>
  <c r="C25" i="39"/>
  <c r="N24" i="39"/>
  <c r="H24" i="39"/>
  <c r="O24" i="39" s="1"/>
  <c r="N23" i="39"/>
  <c r="H23" i="39"/>
  <c r="N22" i="39"/>
  <c r="H22" i="39"/>
  <c r="N12" i="39"/>
  <c r="N11" i="39"/>
  <c r="D59" i="26" s="1"/>
  <c r="D58" i="26"/>
  <c r="D57" i="26"/>
  <c r="D56" i="26"/>
  <c r="M28" i="38"/>
  <c r="L28" i="38"/>
  <c r="K28" i="38"/>
  <c r="J28" i="38"/>
  <c r="I28" i="38"/>
  <c r="G28" i="38"/>
  <c r="F28" i="38"/>
  <c r="E28" i="38"/>
  <c r="D28" i="38"/>
  <c r="C28" i="38"/>
  <c r="N27" i="38"/>
  <c r="H27" i="38"/>
  <c r="N26" i="38"/>
  <c r="H26" i="38"/>
  <c r="M23" i="38"/>
  <c r="L23" i="38"/>
  <c r="K23" i="38"/>
  <c r="J23" i="38"/>
  <c r="I23" i="38"/>
  <c r="G23" i="38"/>
  <c r="F23" i="38"/>
  <c r="E23" i="38"/>
  <c r="D23" i="38"/>
  <c r="C23" i="38"/>
  <c r="H23" i="38" s="1"/>
  <c r="O22" i="38"/>
  <c r="N22" i="38"/>
  <c r="H22" i="38"/>
  <c r="N21" i="38"/>
  <c r="O21" i="38" s="1"/>
  <c r="H21" i="38"/>
  <c r="N20" i="38"/>
  <c r="O20" i="38" s="1"/>
  <c r="H20" i="38"/>
  <c r="D52" i="26"/>
  <c r="D51" i="26"/>
  <c r="M28" i="37"/>
  <c r="L28" i="37"/>
  <c r="K28" i="37"/>
  <c r="J28" i="37"/>
  <c r="I28" i="37"/>
  <c r="G28" i="37"/>
  <c r="F28" i="37"/>
  <c r="E28" i="37"/>
  <c r="D28" i="37"/>
  <c r="C28" i="37"/>
  <c r="N27" i="37"/>
  <c r="O27" i="37" s="1"/>
  <c r="H27" i="37"/>
  <c r="N26" i="37"/>
  <c r="O26" i="37" s="1"/>
  <c r="H26" i="37"/>
  <c r="M23" i="37"/>
  <c r="L23" i="37"/>
  <c r="K23" i="37"/>
  <c r="J23" i="37"/>
  <c r="I23" i="37"/>
  <c r="N23" i="37" s="1"/>
  <c r="G23" i="37"/>
  <c r="F23" i="37"/>
  <c r="E23" i="37"/>
  <c r="D23" i="37"/>
  <c r="C23" i="37"/>
  <c r="N22" i="37"/>
  <c r="H22" i="37"/>
  <c r="N21" i="37"/>
  <c r="H21" i="37"/>
  <c r="O21" i="37" s="1"/>
  <c r="O20" i="37"/>
  <c r="N20" i="37"/>
  <c r="H20" i="37"/>
  <c r="M29" i="36"/>
  <c r="L29" i="36"/>
  <c r="K29" i="36"/>
  <c r="J29" i="36"/>
  <c r="I29" i="36"/>
  <c r="G29" i="36"/>
  <c r="F29" i="36"/>
  <c r="E29" i="36"/>
  <c r="D29" i="36"/>
  <c r="C29" i="36"/>
  <c r="N28" i="36"/>
  <c r="O28" i="36" s="1"/>
  <c r="H28" i="36"/>
  <c r="N27" i="36"/>
  <c r="O27" i="36" s="1"/>
  <c r="H27" i="36"/>
  <c r="M24" i="36"/>
  <c r="L24" i="36"/>
  <c r="K24" i="36"/>
  <c r="J24" i="36"/>
  <c r="I24" i="36"/>
  <c r="N24" i="36" s="1"/>
  <c r="G24" i="36"/>
  <c r="F24" i="36"/>
  <c r="E24" i="36"/>
  <c r="D24" i="36"/>
  <c r="C24" i="36"/>
  <c r="N23" i="36"/>
  <c r="H23" i="36"/>
  <c r="N22" i="36"/>
  <c r="H22" i="36"/>
  <c r="O21" i="36"/>
  <c r="N21" i="36"/>
  <c r="H21" i="36"/>
  <c r="N11" i="36"/>
  <c r="D45" i="26" s="1"/>
  <c r="M28" i="33"/>
  <c r="L28" i="33"/>
  <c r="K28" i="33"/>
  <c r="J28" i="33"/>
  <c r="I28" i="33"/>
  <c r="G28" i="33"/>
  <c r="F28" i="33"/>
  <c r="E28" i="33"/>
  <c r="D28" i="33"/>
  <c r="C28" i="33"/>
  <c r="N27" i="33"/>
  <c r="H27" i="33"/>
  <c r="N26" i="33"/>
  <c r="H26" i="33"/>
  <c r="M23" i="33"/>
  <c r="L23" i="33"/>
  <c r="K23" i="33"/>
  <c r="J23" i="33"/>
  <c r="I23" i="33"/>
  <c r="N23" i="33" s="1"/>
  <c r="G23" i="33"/>
  <c r="F23" i="33"/>
  <c r="E23" i="33"/>
  <c r="D23" i="33"/>
  <c r="C23" i="33"/>
  <c r="N22" i="33"/>
  <c r="O22" i="33" s="1"/>
  <c r="H22" i="33"/>
  <c r="N21" i="33"/>
  <c r="O21" i="33" s="1"/>
  <c r="H21" i="33"/>
  <c r="N20" i="33"/>
  <c r="H20" i="33"/>
  <c r="O20" i="33" s="1"/>
  <c r="M28" i="32"/>
  <c r="L28" i="32"/>
  <c r="K28" i="32"/>
  <c r="J28" i="32"/>
  <c r="I28" i="32"/>
  <c r="N28" i="32" s="1"/>
  <c r="O28" i="32" s="1"/>
  <c r="G28" i="32"/>
  <c r="F28" i="32"/>
  <c r="E28" i="32"/>
  <c r="D28" i="32"/>
  <c r="H28" i="32" s="1"/>
  <c r="C28" i="32"/>
  <c r="N27" i="32"/>
  <c r="O27" i="32" s="1"/>
  <c r="H27" i="32"/>
  <c r="N26" i="32"/>
  <c r="O26" i="32" s="1"/>
  <c r="H26" i="32"/>
  <c r="M23" i="32"/>
  <c r="L23" i="32"/>
  <c r="K23" i="32"/>
  <c r="J23" i="32"/>
  <c r="I23" i="32"/>
  <c r="N23" i="32" s="1"/>
  <c r="G23" i="32"/>
  <c r="F23" i="32"/>
  <c r="E23" i="32"/>
  <c r="D23" i="32"/>
  <c r="C23" i="32"/>
  <c r="N22" i="32"/>
  <c r="O22" i="32" s="1"/>
  <c r="H22" i="32"/>
  <c r="N21" i="32"/>
  <c r="O21" i="32" s="1"/>
  <c r="H21" i="32"/>
  <c r="N20" i="32"/>
  <c r="O20" i="32" s="1"/>
  <c r="H20" i="32"/>
  <c r="M29" i="30"/>
  <c r="L29" i="30"/>
  <c r="K29" i="30"/>
  <c r="J29" i="30"/>
  <c r="I29" i="30"/>
  <c r="G29" i="30"/>
  <c r="F29" i="30"/>
  <c r="E29" i="30"/>
  <c r="D29" i="30"/>
  <c r="C29" i="30"/>
  <c r="H29" i="30" s="1"/>
  <c r="N28" i="30"/>
  <c r="H28" i="30"/>
  <c r="N27" i="30"/>
  <c r="H27" i="30"/>
  <c r="M24" i="30"/>
  <c r="L24" i="30"/>
  <c r="K24" i="30"/>
  <c r="J24" i="30"/>
  <c r="I24" i="30"/>
  <c r="N24" i="30" s="1"/>
  <c r="G24" i="30"/>
  <c r="F24" i="30"/>
  <c r="E24" i="30"/>
  <c r="D24" i="30"/>
  <c r="C24" i="30"/>
  <c r="N23" i="30"/>
  <c r="H23" i="30"/>
  <c r="N22" i="30"/>
  <c r="H22" i="30"/>
  <c r="N21" i="30"/>
  <c r="H21" i="30"/>
  <c r="M27" i="29"/>
  <c r="L27" i="29"/>
  <c r="K27" i="29"/>
  <c r="J27" i="29"/>
  <c r="I27" i="29"/>
  <c r="N27" i="29" s="1"/>
  <c r="G27" i="29"/>
  <c r="F27" i="29"/>
  <c r="E27" i="29"/>
  <c r="D27" i="29"/>
  <c r="C27" i="29"/>
  <c r="N26" i="29"/>
  <c r="H26" i="29"/>
  <c r="O26" i="29" s="1"/>
  <c r="N25" i="29"/>
  <c r="O25" i="29" s="1"/>
  <c r="H25" i="29"/>
  <c r="M22" i="29"/>
  <c r="L22" i="29"/>
  <c r="K22" i="29"/>
  <c r="J22" i="29"/>
  <c r="I22" i="29"/>
  <c r="G22" i="29"/>
  <c r="F22" i="29"/>
  <c r="E22" i="29"/>
  <c r="D22" i="29"/>
  <c r="C22" i="29"/>
  <c r="N21" i="29"/>
  <c r="H21" i="29"/>
  <c r="N20" i="29"/>
  <c r="H20" i="29"/>
  <c r="N19" i="29"/>
  <c r="H19" i="29"/>
  <c r="M24" i="28"/>
  <c r="L24" i="28"/>
  <c r="K24" i="28"/>
  <c r="J24" i="28"/>
  <c r="I24" i="28"/>
  <c r="G24" i="28"/>
  <c r="F24" i="28"/>
  <c r="E24" i="28"/>
  <c r="D24" i="28"/>
  <c r="C24" i="28"/>
  <c r="N23" i="28"/>
  <c r="H23" i="28"/>
  <c r="O23" i="28" s="1"/>
  <c r="N22" i="28"/>
  <c r="H22" i="28"/>
  <c r="M19" i="28"/>
  <c r="L19" i="28"/>
  <c r="K19" i="28"/>
  <c r="J19" i="28"/>
  <c r="I19" i="28"/>
  <c r="G19" i="28"/>
  <c r="F19" i="28"/>
  <c r="E19" i="28"/>
  <c r="D19" i="28"/>
  <c r="C19" i="28"/>
  <c r="N18" i="28"/>
  <c r="H18" i="28"/>
  <c r="N17" i="28"/>
  <c r="H17" i="28"/>
  <c r="N16" i="28"/>
  <c r="H16" i="28"/>
  <c r="N7" i="28"/>
  <c r="D11" i="26" s="1"/>
  <c r="M29" i="27"/>
  <c r="L29" i="27"/>
  <c r="K29" i="27"/>
  <c r="J29" i="27"/>
  <c r="I29" i="27"/>
  <c r="G29" i="27"/>
  <c r="F29" i="27"/>
  <c r="E29" i="27"/>
  <c r="D29" i="27"/>
  <c r="C29" i="27"/>
  <c r="N28" i="27"/>
  <c r="O28" i="27" s="1"/>
  <c r="H28" i="27"/>
  <c r="N27" i="27"/>
  <c r="O27" i="27" s="1"/>
  <c r="H27" i="27"/>
  <c r="M24" i="27"/>
  <c r="L24" i="27"/>
  <c r="K24" i="27"/>
  <c r="J24" i="27"/>
  <c r="I24" i="27"/>
  <c r="G24" i="27"/>
  <c r="F24" i="27"/>
  <c r="E24" i="27"/>
  <c r="D24" i="27"/>
  <c r="C24" i="27"/>
  <c r="N23" i="27"/>
  <c r="O23" i="27" s="1"/>
  <c r="H23" i="27"/>
  <c r="N22" i="27"/>
  <c r="H22" i="27"/>
  <c r="N21" i="27"/>
  <c r="H21" i="27"/>
  <c r="D86" i="26"/>
  <c r="B85" i="26"/>
  <c r="D79" i="26"/>
  <c r="B78" i="26"/>
  <c r="D69" i="26"/>
  <c r="D68" i="26"/>
  <c r="D67" i="26"/>
  <c r="D65" i="26"/>
  <c r="D62" i="26"/>
  <c r="D61" i="26"/>
  <c r="D55" i="26"/>
  <c r="D53" i="26"/>
  <c r="D48" i="26"/>
  <c r="D47" i="26"/>
  <c r="D44" i="26"/>
  <c r="D43" i="26"/>
  <c r="D42" i="26"/>
  <c r="D41" i="26"/>
  <c r="D38" i="26"/>
  <c r="D37" i="26"/>
  <c r="D36" i="26"/>
  <c r="D8" i="26"/>
  <c r="D7" i="26"/>
  <c r="D6" i="26"/>
  <c r="D5" i="26"/>
  <c r="H22" i="29" l="1"/>
  <c r="O16" i="28"/>
  <c r="O22" i="28"/>
  <c r="O20" i="29"/>
  <c r="N22" i="29"/>
  <c r="O22" i="29" s="1"/>
  <c r="O17" i="28"/>
  <c r="O21" i="29"/>
  <c r="O20" i="43"/>
  <c r="O26" i="43"/>
  <c r="O21" i="30"/>
  <c r="O23" i="30"/>
  <c r="O28" i="30"/>
  <c r="O28" i="39"/>
  <c r="O26" i="38"/>
  <c r="N28" i="37"/>
  <c r="O28" i="37" s="1"/>
  <c r="O27" i="30"/>
  <c r="O23" i="39"/>
  <c r="N28" i="41"/>
  <c r="O28" i="41" s="1"/>
  <c r="N22" i="43"/>
  <c r="O27" i="33"/>
  <c r="O22" i="36"/>
  <c r="N25" i="39"/>
  <c r="O21" i="41"/>
  <c r="N23" i="41"/>
  <c r="O21" i="43"/>
  <c r="O18" i="28"/>
  <c r="N19" i="28"/>
  <c r="H23" i="33"/>
  <c r="O23" i="36"/>
  <c r="H28" i="37"/>
  <c r="N28" i="38"/>
  <c r="H25" i="39"/>
  <c r="O22" i="41"/>
  <c r="O19" i="43"/>
  <c r="O23" i="46"/>
  <c r="H19" i="28"/>
  <c r="H24" i="36"/>
  <c r="O22" i="37"/>
  <c r="H23" i="41"/>
  <c r="H23" i="32"/>
  <c r="O23" i="32" s="1"/>
  <c r="H23" i="37"/>
  <c r="O23" i="37" s="1"/>
  <c r="N23" i="38"/>
  <c r="O23" i="38" s="1"/>
  <c r="O27" i="38"/>
  <c r="O20" i="40"/>
  <c r="O25" i="43"/>
  <c r="O19" i="29"/>
  <c r="O22" i="39"/>
  <c r="O26" i="40"/>
  <c r="O20" i="42"/>
  <c r="N28" i="42"/>
  <c r="H24" i="30"/>
  <c r="O24" i="30" s="1"/>
  <c r="O22" i="30"/>
  <c r="H25" i="46"/>
  <c r="O28" i="46"/>
  <c r="O22" i="46"/>
  <c r="O24" i="46"/>
  <c r="N25" i="46"/>
  <c r="O22" i="45"/>
  <c r="H25" i="45"/>
  <c r="N25" i="45"/>
  <c r="N30" i="45"/>
  <c r="O26" i="42"/>
  <c r="O22" i="42"/>
  <c r="O27" i="42"/>
  <c r="H23" i="42"/>
  <c r="N23" i="42"/>
  <c r="O21" i="42"/>
  <c r="O22" i="27"/>
  <c r="N24" i="27"/>
  <c r="O21" i="27"/>
  <c r="O26" i="33"/>
  <c r="O26" i="41"/>
  <c r="H24" i="27"/>
  <c r="N30" i="46"/>
  <c r="H30" i="46"/>
  <c r="H30" i="45"/>
  <c r="H27" i="43"/>
  <c r="N27" i="43"/>
  <c r="O27" i="43" s="1"/>
  <c r="H28" i="42"/>
  <c r="N28" i="40"/>
  <c r="H28" i="40"/>
  <c r="N30" i="39"/>
  <c r="O30" i="39" s="1"/>
  <c r="H28" i="38"/>
  <c r="O28" i="38" s="1"/>
  <c r="H29" i="36"/>
  <c r="N29" i="36"/>
  <c r="N28" i="33"/>
  <c r="H28" i="33"/>
  <c r="N29" i="30"/>
  <c r="O29" i="30" s="1"/>
  <c r="H27" i="29"/>
  <c r="O27" i="29" s="1"/>
  <c r="N24" i="28"/>
  <c r="H24" i="28"/>
  <c r="O24" i="28" s="1"/>
  <c r="N29" i="27"/>
  <c r="H29" i="27"/>
  <c r="H22" i="43"/>
  <c r="O22" i="43" s="1"/>
  <c r="O23" i="33"/>
  <c r="O24" i="36"/>
  <c r="O23" i="41"/>
  <c r="O25" i="39"/>
  <c r="O19" i="28" l="1"/>
  <c r="O24" i="27"/>
  <c r="O23" i="42"/>
  <c r="O28" i="42"/>
  <c r="O29" i="36"/>
  <c r="O25" i="46"/>
  <c r="O30" i="46"/>
  <c r="O30" i="45"/>
  <c r="O25" i="45"/>
  <c r="O28" i="40"/>
  <c r="O28" i="33"/>
  <c r="O29" i="27"/>
</calcChain>
</file>

<file path=xl/sharedStrings.xml><?xml version="1.0" encoding="utf-8"?>
<sst xmlns="http://schemas.openxmlformats.org/spreadsheetml/2006/main" count="1933" uniqueCount="286">
  <si>
    <t>Objective</t>
  </si>
  <si>
    <t>Action</t>
  </si>
  <si>
    <t>Deliverable</t>
  </si>
  <si>
    <t>Deliverable status according to plan</t>
  </si>
  <si>
    <t>Progress (%)</t>
  </si>
  <si>
    <t>Milestones</t>
  </si>
  <si>
    <t>Milestone status according to plan</t>
  </si>
  <si>
    <t>Objective-2_Communicate to the public, policy makers, and legislators around the world the importance of mitigating GHG emissions to polar bear conservation</t>
  </si>
  <si>
    <t>Objective-3 Ensure the conservation of essential habitat for polar bears</t>
  </si>
  <si>
    <t>Objective-4 Ensure that harvest of polar bear subpopulations is managed in a biologically sustainable manner in accordance with sound conservation practices</t>
  </si>
  <si>
    <t>Objective-5 Manage human-bear interactions to ensure human safety and to minimize polar bear injury or mortality</t>
  </si>
  <si>
    <t>Objective-6 Ensure that international trade of polar bears is carried out according to conservation principles</t>
  </si>
  <si>
    <t>Objective-7 Carry out coordinated circumpolar population research and monitoring to monitor progress toward achieving the vision of the CAP</t>
  </si>
  <si>
    <t>Measure of effectiveness/ Impact</t>
  </si>
  <si>
    <t>Performance Metrics/Indicators</t>
  </si>
  <si>
    <t>Baseline in 2020</t>
  </si>
  <si>
    <t>Status in March 2022</t>
  </si>
  <si>
    <t>Expected status in March 2023</t>
  </si>
  <si>
    <t xml:space="preserve">1. There is an increased awareness in the general public — both locally and globally — about the impacts of climate change on polar bears, due to insights and information provided by the Range States as it relates to their cooperation on polar bear conservation.  
2. Increase awareness among decision makers about the impacts of climate change on polar bears, due to insights and information provided by the Range States as it relates to their cooperation on polar bear conservation.  
3. Misinformation regarding the impacts of climate change on polar bears among the public, policy makers, and legislators is reduced. 
4. Number of strategic communication partnerships where climate change communications messages have been developed by Range States and delivered to target audience(s).
</t>
  </si>
  <si>
    <t>1) Traffic to the PBRS website: Number of visitors in April</t>
  </si>
  <si>
    <t>Numbers of visitors to the RS website in April 2021: 
387 visitors  
117 direct visitors (29.9%) 
270 via search engines (70.1%)</t>
  </si>
  <si>
    <t>Numbers of visitors to the RS website in April 2022: 
3636 visitors  
718 direct visitors (19.7%) 
2918 via search engines (80.3%)</t>
  </si>
  <si>
    <t xml:space="preserve">Once the Climate Change Communications Strategy has been posted on the PBRS website in June 2022, it is likely that traffic to the PBRS website will increase. However, a method for measuring this is needed. </t>
  </si>
  <si>
    <t xml:space="preserve">2) Number of climate change communications partnerships formed with organizations that have targeted audiences and strong public reach </t>
  </si>
  <si>
    <t xml:space="preserve">In 2020, there were no partnerships between the PBRS and external organizations that were specifically geared towards climate change communications  </t>
  </si>
  <si>
    <t xml:space="preserve">Partnerships have been formed with the external organizations that were members of the Climate Change Communications Working Group. </t>
  </si>
  <si>
    <t xml:space="preserve">The external organizations that were members of the Climate Change Communications Working Group have begun to share the key messages contained in the finalized Climate Change Communications Strategy. </t>
  </si>
  <si>
    <t xml:space="preserve">3) Number of strategic communication opportunities where climate change communications messages have been developed by Range States and delivered to target audience(s) </t>
  </si>
  <si>
    <t xml:space="preserve">No climate change communications messages had been developed in 2020.  </t>
  </si>
  <si>
    <t xml:space="preserve">Draft climate change communications messages have been developed by the Climate Change Communications Working Group. A document detailing strategic communication opportunities is in development. </t>
  </si>
  <si>
    <t xml:space="preserve">The PBRS, and their climate change communication partners, have begun to use strategic communication opportunities to deliver the climate change messages contained in the finalized Climate Change Communications Strategy. </t>
  </si>
  <si>
    <t> </t>
  </si>
  <si>
    <t xml:space="preserve">1.	Relative to the baseline essential habitat inventory, changes in the amount of essential habitat in each category as identified by the PBSG (i.e. feeding habitat, mating habitat, denning habitat, migration corridors, and terrestrial refugia)  (PBSG). </t>
  </si>
  <si>
    <t xml:space="preserve">1) Changes in the amount of essential habitat in each of the categories of habitat </t>
  </si>
  <si>
    <t xml:space="preserve">Baseline needs to be defined. One option for a baseline is the identification of where both protected and unprotected essential habitat currently exists. </t>
  </si>
  <si>
    <t xml:space="preserve">The categories of essential habitat are being defined. 
Work to determine changes in the amount of essential habitat in each category will begin after the categories have been defined, likely during the 2023 – 2025 CAP Implementation Period. </t>
  </si>
  <si>
    <t xml:space="preserve">The categories of essential habitat will be defined. 
Work to determine changes in the amount of essential habitat in each category can begin once the categories have been defined, likely during the 2023 – 2025 CAP Implementation Period. </t>
  </si>
  <si>
    <t xml:space="preserve">2.	Relative to the baseline value, changes in the amount of essential habitat in each of the conservation status categories (PBRS).  </t>
  </si>
  <si>
    <t>2) Changes in the amount of essential habitat in each of categories of conservation status</t>
  </si>
  <si>
    <t xml:space="preserve">Baseline needs to be defined. One option for a baseline is how much essential habitat currently exists in areas with different conservation statuses. </t>
  </si>
  <si>
    <t xml:space="preserve">Not started. Work on EH-A2 will commence during the 2023 – 2025 CAP Implementation Period. </t>
  </si>
  <si>
    <t>3. Circumpolar objective: Essential polar bear habitat is consistently described and tracked over time/better understanding/more clarity at the circumpolar level so that each RS can do their job better.</t>
  </si>
  <si>
    <t>1.	The proportion of subpopulations where harvest levels are biologically sustainable. 
2.	The proportion of subpopulations where a demonstrated harvest management regime exists.   
3.	Circumpolar objective: Clarity in terms and consistency in evaluation of harvest across subpopulations and development of methods used to analyze samples collected from harvested bears</t>
  </si>
  <si>
    <t xml:space="preserve">1) The proportion of subpopulations with harvest which have a quantitative assessment of the population, including accounting for associated uncertainty.  </t>
  </si>
  <si>
    <t>To be defined</t>
  </si>
  <si>
    <t>In progress</t>
  </si>
  <si>
    <t>Framework for assessment to be complete; assessment to be performed as part of HM-A4, A5, and A6 (2023-2025)</t>
  </si>
  <si>
    <t xml:space="preserve">2) The proportion of subpopulations with harvest where harvest data and associated uncertainty is available.  </t>
  </si>
  <si>
    <t xml:space="preserve">3) The proportion of subpopulations with harvest where harvest is determined to be biologically sustainable based on a quantitative assessment.  </t>
  </si>
  <si>
    <t xml:space="preserve">4) The proportion of subpopulations with harvest where quotas and harvest are within biologically sustainable limits (as defined by performance metric 3). </t>
  </si>
  <si>
    <t xml:space="preserve">Change in the number of bears injured or killed in conflict situations and in the number of humans injured or killed by bears, compared to the baseline.    </t>
  </si>
  <si>
    <t xml:space="preserve">1) Number of bears injured or killed in conflict situations.  </t>
  </si>
  <si>
    <t xml:space="preserve">58 (see PBRS website) </t>
  </si>
  <si>
    <t xml:space="preserve">Not available yet </t>
  </si>
  <si>
    <t xml:space="preserve">Numbers for 2022 will be available </t>
  </si>
  <si>
    <t xml:space="preserve">2) Number of humans injured or killed in conflict situations. </t>
  </si>
  <si>
    <t xml:space="preserve">3 (see PBRS website for record 2016-2020) </t>
  </si>
  <si>
    <t>3) Number of human-bear conflicts resolved without injury or death (i.e., successful use of nonlethal deterrents).</t>
  </si>
  <si>
    <t>No data </t>
  </si>
  <si>
    <t xml:space="preserve">International trade is carried out in compliance with CITES.  
Decrease in the number of CITES violations.
No increase in the number of poaching incidents.
Increase in the proportion of recommendations from the TWG that have been implemented by all 5 Range States.  
</t>
  </si>
  <si>
    <t>1. Number of subpopulations that have received non-detriment findings by CITES.</t>
  </si>
  <si>
    <t xml:space="preserve">In 2020, Canada had an overall positive NDF for polar bear, however, individual export permits were assessed on a case-by-case basis. </t>
  </si>
  <si>
    <t xml:space="preserve">As of March 2022, Canada has an overall positive NDF for polar bear, however, individual export permits are assessed on a case-by-case basis. </t>
  </si>
  <si>
    <t xml:space="preserve">Canada’s CITES Scientific Authority is currently preparing a Canada-wide NDF Report. This report will be released in mid-2022. </t>
  </si>
  <si>
    <t>Objective Lead</t>
  </si>
  <si>
    <t>Norway (Andreas Schei) and Canada (Lauren Schmuck)</t>
  </si>
  <si>
    <t xml:space="preserve">Action </t>
  </si>
  <si>
    <t>Action lead(s)</t>
  </si>
  <si>
    <t xml:space="preserve">CCC-A2: Develop a climate change communications plan that outlines key messages (e.g., how climate change effects vary among subpopulations on both temporal and spatial scales, impacts to prey and denning habitat) regarding the threat to the Arctic and to polar bears from climate change and the need for the global community to reduce GHG emissions </t>
  </si>
  <si>
    <t>Norway (Andreas Schei)</t>
  </si>
  <si>
    <t>Deliverables - Planned Progress (accumulated %)</t>
  </si>
  <si>
    <t>Deliverables - Actual Progress (accumulated %)</t>
  </si>
  <si>
    <t>Deliverables</t>
  </si>
  <si>
    <t>Contacts</t>
  </si>
  <si>
    <t>P1-2</t>
  </si>
  <si>
    <t>P3-4</t>
  </si>
  <si>
    <t>P5-6</t>
  </si>
  <si>
    <t>P7-8</t>
  </si>
  <si>
    <t>P9-10</t>
  </si>
  <si>
    <t>Status</t>
  </si>
  <si>
    <t>Progress</t>
  </si>
  <si>
    <t>Notes of clarification</t>
  </si>
  <si>
    <t>Needs of HoD action or amendment</t>
  </si>
  <si>
    <t xml:space="preserve">D1. Climate change communications plan that outlines i) key messages regarding the threats to the Arctic and polar bears from climate change and the need for the global community to reduce GHG emission, ii) how the messages will be delivered and iii) how the message will target different audience groups.  </t>
  </si>
  <si>
    <t xml:space="preserve">D2. Finalized and /or developed drafts of communications products from a face to face meeting based on the outlines in D1.  </t>
  </si>
  <si>
    <t xml:space="preserve">D3. Action plan listing defined communications activities and the responsible Partner organization, based on D1, D2, CCC-A3, CCC-A5, and EH-A7.  </t>
  </si>
  <si>
    <t>The remaining work will be carried over to the 2023-2025 Implementation Plan</t>
  </si>
  <si>
    <t xml:space="preserve">D4. Recommendations on procedure for implementation of the climate change communication plan, monitoring and evaluation of its progress and impact. </t>
  </si>
  <si>
    <t>Lack of progress compared to plan is not seen by the operating team as problematic, but as the result of an adjustment of the working plan of the Working Group.</t>
  </si>
  <si>
    <t>Milestones - Planned due periods</t>
  </si>
  <si>
    <t>Milestone status - completed: "yes"/ "no"</t>
  </si>
  <si>
    <t>M1. Key CCC message categories presented to HoD</t>
  </si>
  <si>
    <t>x</t>
  </si>
  <si>
    <t>yes</t>
  </si>
  <si>
    <t>M2. Invitations sent to external participants</t>
  </si>
  <si>
    <t>M3. Initiation of Climate Change Communications Working Group meetings</t>
  </si>
  <si>
    <t>M4. Virtual workshop to finalize products</t>
  </si>
  <si>
    <t>no</t>
  </si>
  <si>
    <t>M5. Work products (D2), Action plan (D3) and recommendations (D4) presented to HoD</t>
  </si>
  <si>
    <t>Planned Budget</t>
  </si>
  <si>
    <t>Actual Budget</t>
  </si>
  <si>
    <t>Budget</t>
  </si>
  <si>
    <t>Total</t>
  </si>
  <si>
    <t>Cost other than salary (USD) - PBRS (granted)</t>
  </si>
  <si>
    <t>Cost other than salary (USD) - External partners (granted)</t>
  </si>
  <si>
    <t>Cost other than salary (USD)  - Not secured</t>
  </si>
  <si>
    <t>Tolal cost</t>
  </si>
  <si>
    <t>Planned Working Effort</t>
  </si>
  <si>
    <t>Actual Working Effort</t>
  </si>
  <si>
    <t>Working Effort</t>
  </si>
  <si>
    <t>Working effort (hours) - PBRS (In kind)</t>
  </si>
  <si>
    <t>Working effort (hours) - External partners (In kind)</t>
  </si>
  <si>
    <t>Total effort (hours) - (In kind)</t>
  </si>
  <si>
    <t>CCC- A3 - Identify strategic communications opportunities for the Range States to provide information regarding the threat to the Arctic and to polar bears from climate change and the need for the global community to reduce  GHG emissions</t>
  </si>
  <si>
    <t>D1. A list of strategic communication opportunities for the Range States to share the products developed through action CCC-A2. This would include key opportunities to communicate with each target audience and suggestions for suitable messages.</t>
  </si>
  <si>
    <t>M1. Initiation of Climate Change Communications Working Group meetings</t>
  </si>
  <si>
    <t>M2. Virtual workshop to finalize products</t>
  </si>
  <si>
    <t>M3. List of strategic communication opportunities (D1) presented to HoD</t>
  </si>
  <si>
    <t>CCC-A5 - Enter into climate change communications partnerships with organizations that have targeted audiences and strong public reach</t>
  </si>
  <si>
    <t>United States (Lindsey Mangipane)</t>
  </si>
  <si>
    <t>D1. Partner organizations will have provided input on how best to convey the messages developed by Range States and PBSG through the work of the CCCWG.</t>
  </si>
  <si>
    <t>D2. Partner organizations on the CCCWG have begun sharing the communications products that were developed through CCC- A2 with the audiences which they have access to.</t>
  </si>
  <si>
    <t>Started in 2023. Will continue in 2023-2025 Implementation Plan</t>
  </si>
  <si>
    <t>D3. Partner organizations will identify future strategic communication opportunities to share key messages (CCC-A3).</t>
  </si>
  <si>
    <t>M1. External participants identified and approved by HoD</t>
  </si>
  <si>
    <t>M2. Initiation of Climate Change Communications Working Group meetings</t>
  </si>
  <si>
    <t>M3. Work products (D2), Action plan (D3) and recommendations presented to HoD</t>
  </si>
  <si>
    <t>M4. Operating team develops framework for maintaining long-term partnerships with partner organizations</t>
  </si>
  <si>
    <t>Obj. 3 Ensure the conservation of essential habitat for polar bears</t>
  </si>
  <si>
    <t>Canada (Lauren Schmuck) and Greenland (Nuka Moller Lund)</t>
  </si>
  <si>
    <t xml:space="preserve">EH – A1 - The PBSG will be asked to define categories of essential polar bear habitat and then compile existing information to generate an inventory of essential habitat by the categories (and identify gaps in existing information).   </t>
  </si>
  <si>
    <t>Greenland (Nuka Moller Lund) in cooperation with the PBSG</t>
  </si>
  <si>
    <t>D1. Definition of categories of essential polar bear habitat (compiled by PBSG)</t>
  </si>
  <si>
    <t>D2. Document identifying essential habitat that is commonly used by polar bears (compiled by PBSG)</t>
  </si>
  <si>
    <t>D3. Identification of which particular categories of essential habitat tracking/monitoring should focus on, based on D2 and resource availability (completed by the PBRS)</t>
  </si>
  <si>
    <t>Deliverable 3 will be informed by deliverables 1 and 2, and is recommended to be undertaken in 2023-2025</t>
  </si>
  <si>
    <t>D4. Document detailing the appropriate methods and frequency for tracking changes in essential habitat (completed by PBSG)</t>
  </si>
  <si>
    <t>Deliverable 4 will be informed by deliverables 1 and 2, and is recommended to be undertaken in 2023-2025</t>
  </si>
  <si>
    <t>M1. Request sent to the PBSG for assistance in implementation of the Action EH-A1</t>
  </si>
  <si>
    <t>M2. Base map created by PBSG co-chairs and populated by PBSG members</t>
  </si>
  <si>
    <t>M3. Action deliverables (D1, D2) presented to the HoD</t>
  </si>
  <si>
    <t>M4.  Action deliverables (D3, D4) presented to the HoD</t>
  </si>
  <si>
    <t>Deliverables 3 and 4 will be informed by deliverables 1 and 2, and are recommended to be undertaken in 2023-2025</t>
  </si>
  <si>
    <t>Cost is in Canadian dollars</t>
  </si>
  <si>
    <t>Canada (Lauren Schmuck), Greenland (Nuka M. Lund)</t>
  </si>
  <si>
    <t xml:space="preserve">EH – A2 - Define levels of protective status of polar bear essential habitat (likely 3 categories) </t>
  </si>
  <si>
    <t>Canada (Lauren Schmuck)</t>
  </si>
  <si>
    <t xml:space="preserve">D1.  A definition of polar bear essential habitat that is agreed upon by the PBRS. </t>
  </si>
  <si>
    <t>Recommended to be carried out in 2023 - 2025</t>
  </si>
  <si>
    <t xml:space="preserve">D2.  Table listing the protected areas in each (or some of) the PBRS that overlap with polar bear essential habitat, and which IUCN protected areas category they are most similar to. </t>
  </si>
  <si>
    <t xml:space="preserve">D3. Document identifying which areas of polar bears essential habitat currently receive protection, and which do not receive protection. </t>
  </si>
  <si>
    <t>D4. A map illustrating how the amount of protected polar bear essential habitat is likely to change as the climate in Arctic ecosytem changes.</t>
  </si>
  <si>
    <t>EH - A7 - Develop messages about the importance of conserving essential habitat</t>
  </si>
  <si>
    <t>Andreas B. Schei</t>
  </si>
  <si>
    <t>D1. Draft messages about the importance of conserving essential habitat</t>
  </si>
  <si>
    <t>D2: Final messages about the importance of conserving essential habitat</t>
  </si>
  <si>
    <t>These messages are included in the Climate Change Communications Strategy</t>
  </si>
  <si>
    <t>M2. Virtual workshop to finalize messages</t>
  </si>
  <si>
    <t>M3. Messages presented to HoD</t>
  </si>
  <si>
    <t>Obj. 4 Ensure that harvest of polar bear subpopulations is managed in a biologically sustainable manner in accordance with sound conservation practices</t>
  </si>
  <si>
    <t>Canada (Caroline Ladanowski) and U.S. (Dave Gustine)</t>
  </si>
  <si>
    <t>Harvest Management Actions:   
HM – A1 - Define the components necessary for a “quantitative assessment of the population”.
HM – A2 - Define “biologically sustainable harvest” in terms of conserving polar bear subpopulations for future generations.
HM – A3 - Define the components of a “demonstrated sustainable harvest management regime”.</t>
  </si>
  <si>
    <t>Canada (Caroline Ladanowski) and U.S. (Lindsey Mangipane)</t>
  </si>
  <si>
    <t>D1. A white paper that identifies the components necessary to define a quantitative assessment of the population (HM-A1) as well as HM-A2 and HM-A3</t>
  </si>
  <si>
    <t>Draft white paper is complete; PBSG review is complete; final comments from domestic reviewers received Oct 28, 2022; OT will convene in Nov 9, 2022, anticipate that final revisions will be complete no later than January 31,  2023</t>
  </si>
  <si>
    <t>M1. Phase 1: 1st draft white paper complete</t>
  </si>
  <si>
    <t>M2. Phase 2: review by PBSG and other Range States; 2nd draft complete</t>
  </si>
  <si>
    <t>M3. Phase 3: Domestic consultation complete</t>
  </si>
  <si>
    <t>Domestic consultation completed October 28. 2022</t>
  </si>
  <si>
    <t>M4. Phase 4: Final white paper complete and submitted to HoDs</t>
  </si>
  <si>
    <t>Finalization expected in P9-10</t>
  </si>
  <si>
    <t>Funding provided by Canada to Dr. Eric Regher (PBSG/Univ of Washington) for white paper development (start to finish)</t>
  </si>
  <si>
    <t>Amounts are the sum total for the 5 national government appointees, assuming 1-2 meetings per month + document development and review between meetings</t>
  </si>
  <si>
    <t>Amounts are the sum total for 2 observers, assuing 1-2 meetings per month + document development and review between meetings. Does not include the time/salary of Dr. Regher, which is covered by a contribution agreement</t>
  </si>
  <si>
    <t>Obj. 5 Manage human-bear interactions to ensure human safety and to minimize polar bear injury or mortality</t>
  </si>
  <si>
    <t>Norway (Karen Lone)</t>
  </si>
  <si>
    <t>HBC-A1 - Make available to all Range States the Polar Bear Human Information Management System (PBHIMS); use SMART where possible</t>
  </si>
  <si>
    <t>CWG/Norway/International (Karen Lone, Sybille Klenzendorf)</t>
  </si>
  <si>
    <t>D1. PBHIMS definitions for an ‘incident’ refined and agreed by CWG</t>
  </si>
  <si>
    <t>D2. Smart Mobile Data collection interface adapted for each jurisdiction/ interested stakeholder</t>
  </si>
  <si>
    <t>D3. Standardized PBHIMS-SMART data reporting to fulfill HBC 3-5</t>
  </si>
  <si>
    <t>standardized data done but not collected via SMART yet</t>
  </si>
  <si>
    <t>D4. SMART Connect Database for Data storage and analysis for each interested jurisdiction/ interested stakeholder</t>
  </si>
  <si>
    <t>Only installed for Norway.  In the planning stage for Nunavut (Canada) and Russia. no further uptake besides Norway.  Review for what it takes for Canada under way</t>
  </si>
  <si>
    <t>D5. Trained Personnel in each range state (Training of Trainers)</t>
  </si>
  <si>
    <t>Training occurred in Norway twice, planned for Svalbard April 23 and Nunavut in fall 23 with MOP.</t>
  </si>
  <si>
    <t>M1. PBHIMS-SMART pilot sites have reported data from the first field season</t>
  </si>
  <si>
    <t>only Norway, field data planned for spring/summer 23</t>
  </si>
  <si>
    <t xml:space="preserve">M2. PBHIMS-SMART database, interface, and collection protocols (parameter definitions) are optimized with feedback from pilot sites </t>
  </si>
  <si>
    <t>not possible yet because lack of field reporting</t>
  </si>
  <si>
    <t xml:space="preserve">M3. Range States and interested stakeholders can use and administer SMART effectively including data collection, data management, data analysis, and standardized reports. </t>
  </si>
  <si>
    <t xml:space="preserve">only for Norway </t>
  </si>
  <si>
    <t>Software development costs SMART (Norway input 7000USD)</t>
  </si>
  <si>
    <t>WWF substantial in-kind hours by Sybille Klenzendorf and Alex Wyatt (SMART IT).</t>
  </si>
  <si>
    <t>HBCIS – 2 - Make available on the RS website Bear deterrent training protocols from the U.S., Canada, and Norway</t>
  </si>
  <si>
    <t>CWG/Canada (Melissa Galicia)</t>
  </si>
  <si>
    <t>D1. A document containing an annotated list of polar bear deterrents programs and training protocols currently in use across the polar bear range states</t>
  </si>
  <si>
    <t>M1. Contractor hired (by Canada) to compile the work</t>
  </si>
  <si>
    <t>M2. A draft document shared with the CWG</t>
  </si>
  <si>
    <t>M3. The document submitted to HoD for approval to post to website</t>
  </si>
  <si>
    <t>HBC – A3 - Establish baseline for bear injuries and deaths using existing data from 2020.</t>
  </si>
  <si>
    <t>CWG/US (Lindsey Mangipane)</t>
  </si>
  <si>
    <t>D1. A baseline number of polar bears that were injured or killed by humans in conflict situations in 2020</t>
  </si>
  <si>
    <t xml:space="preserve">D2. Definitions of “bears killed in conflict situations” and “bears injured in conflict situations” </t>
  </si>
  <si>
    <t xml:space="preserve">D3. A graphic representation of the data that can be displayed on the PBRS website </t>
  </si>
  <si>
    <t>M1. Reporting template developed</t>
  </si>
  <si>
    <t>M2. All countries report the number of bear injuries and deaths in 2020</t>
  </si>
  <si>
    <t>M3. Graphic representation of data is submitted to HoD for approval to post to website</t>
  </si>
  <si>
    <t>HBC – A4 - Establish baseline for human injuries and deaths using existing data from 2006-2015.</t>
  </si>
  <si>
    <t>D1. A baseline number of humans killed by polar bears annually from 2006-2015</t>
  </si>
  <si>
    <t xml:space="preserve">D2. A baseline number of humans injured by polar bears annually from 2006-2015 </t>
  </si>
  <si>
    <t>D3.  baseline number number of incidents in which humans were killed or injured by polar bears (i.e., were multiple humans killed or injured in one incident)</t>
  </si>
  <si>
    <t>D4. The number of humans killed or injured by polar bears annually from 2016-2019 (and the number of incidents in which injuries or deaths occurred in) to document progress since CAP implementation</t>
  </si>
  <si>
    <t xml:space="preserve">D5. A graphic representation of the data that can be displayed on the PBRS website </t>
  </si>
  <si>
    <t>M2. All countries report the number of human injuries and deaths from 2006- present</t>
  </si>
  <si>
    <t>HBC – A5 - Report findings on human-bear conflicts which end in injury or death (to bears or humans) annually on the RS website for each country or subpopulation</t>
  </si>
  <si>
    <t>CWG/Norway (Karen Lone)</t>
  </si>
  <si>
    <t>D1. External: Table that is published on the Range States website with the number of incidents in any year, that is updated annually</t>
  </si>
  <si>
    <t xml:space="preserve">Data from 2021 have been posted online. </t>
  </si>
  <si>
    <t>D2. Internal CAP deliverable: Reporting template and routine for how the reporting takes place</t>
  </si>
  <si>
    <t>Current reporting routine and documents are found on CWGs teams/sharepoint site.</t>
  </si>
  <si>
    <t>M2. Annual reporting for 2021 completed - website updated</t>
  </si>
  <si>
    <t>Data from 2021 have been posted online (but a little later than planned).</t>
  </si>
  <si>
    <t>M2. Annual reporting for 2022 completed - website updated</t>
  </si>
  <si>
    <t>HBC – A6 - Develop standardized polar bear attack response protocols</t>
  </si>
  <si>
    <t>D1. A template that identifies the primary elements necessary to safely and effectively respond to incidents involving human injury/mortality caused by polar bears</t>
  </si>
  <si>
    <t>M1. Final template is distributed to CWG members</t>
  </si>
  <si>
    <t>M2. Final template is posted on the Range States Website</t>
  </si>
  <si>
    <t xml:space="preserve">HBC – A7 - Develop, and post to the RS website, core polar bear safety messages for a general audience and more detailed guidelines for specific user groups (e.g., industry, guide-led tourist groups, hunting/subsistence camps, researchers) as needed.  </t>
  </si>
  <si>
    <t>D1. A document containing core safety messages and guidance about communication to a general audience</t>
  </si>
  <si>
    <t>No progress in the last 6 month period.</t>
  </si>
  <si>
    <t>D2. Safety messages guidelines for tourism-operators</t>
  </si>
  <si>
    <t xml:space="preserve">Martyn Obbard (hired by ECCC) has collected and systematized materials for an ECCC report. Related to safety messages for tourism, but not obvious how it could be used. Developing safety messages for toursim will require a separate process, recommended for the coming implementation period. </t>
  </si>
  <si>
    <t>D3. Safety messages guidelines for industry</t>
  </si>
  <si>
    <t>D4. Safety messages guidelines for independent traveler</t>
  </si>
  <si>
    <t>D5. Other tailored guidelines for specific user groups</t>
  </si>
  <si>
    <t>M1. Proposed updated "core safety messages" document presented to CWG for review</t>
  </si>
  <si>
    <t>M2. Draft document for tourism-operators presented to CWG for review</t>
  </si>
  <si>
    <t>M3. Decide which (if any) additional groups we will make tailored guidelines (D5) for</t>
  </si>
  <si>
    <t>CWG has discussed how this item will be taken into the next time period, and decided that the action should focus on developing safety messages only for tourism activities.</t>
  </si>
  <si>
    <t>M4. All documents published to Range States website</t>
  </si>
  <si>
    <t>Obj. 6 Ensure that international trade of polar bears is carried out according to conservation principles</t>
  </si>
  <si>
    <t>Canada (Caroline Ladanowski)</t>
  </si>
  <si>
    <t>1 - Review and Analysis of Canadian Trade in Polar Bears from 2012 - 2021</t>
  </si>
  <si>
    <t>D1. Preliminary draft of trade report for the period of 2012 - 2021</t>
  </si>
  <si>
    <t>D2. Final report of trade for the period of 2012 - 2021</t>
  </si>
  <si>
    <t>D3. Powerpoint presentation</t>
  </si>
  <si>
    <t>M1. Contract with Ernie Cooper is in place</t>
  </si>
  <si>
    <t>M2. Preliminary draft report is reviewed</t>
  </si>
  <si>
    <t>M3. Review and approval of final report</t>
  </si>
  <si>
    <t>Amounts in Canadian $</t>
  </si>
  <si>
    <t>Unable to assess working effort at this time</t>
  </si>
  <si>
    <t>Obj. 7 Carry out coordinated circumpolar population research and monitoring to monitor progress toward achieving the vision of the CAP</t>
  </si>
  <si>
    <t>US (Patrick Lemons), Norway (Andreas Schei)</t>
  </si>
  <si>
    <t>RMV-A1 - Investigate the feasibility of developing and implementing a long-term plan to monitor the Arctic Basin Subpopulation</t>
  </si>
  <si>
    <t>D1. Outcome document from proposed research workshop that describes the feasibility of developing and implementing a long-term plan to monitor the Arctic Basin Subpopulation</t>
  </si>
  <si>
    <t>M1. Objective and action leads will be identified</t>
  </si>
  <si>
    <t>M2. A detailed action plan will be developed</t>
  </si>
  <si>
    <t>M3. Personnel with the appropriate expertise to acomplish this action will be identified (OT members, observers, PBSG, ect.)</t>
  </si>
  <si>
    <t>M4. A research workshop will be held to facilitate work onRMV-A1 and RMV-A2</t>
  </si>
  <si>
    <t>M5. Outcome document drafted and submitted to HoD</t>
  </si>
  <si>
    <t>M6. Outcome document shared on the Range States website once approved by HoD.</t>
  </si>
  <si>
    <t xml:space="preserve">RMV-A2 -	Examine the following two actions, identify studies already conducted/published which address these questions, identify (in collaboration with the PBSG) any appropriate additional studies that could help monitor progress toward achieving the CAP vision:
a.	Investigate how climate change effects vary among polar bear subpopulations on both temporal and spatial scales
b.	Conduct a cumulative effects analysis of climate change and human activities on polar bear and their habitats.
</t>
  </si>
  <si>
    <t>D1. An outcome document from the research workshop that identifies work that has already been completed that can address this action as well as future work that should be conducted.</t>
  </si>
  <si>
    <t>M4. A research workshop will be held to facilitate work on RMV-A1 and RMV-A2</t>
  </si>
  <si>
    <t>Due period</t>
  </si>
  <si>
    <t>Objective 4 budget &amp; effort</t>
  </si>
  <si>
    <t>Working effort (hours):</t>
  </si>
  <si>
    <t>Range States</t>
  </si>
  <si>
    <t>non Range States</t>
  </si>
  <si>
    <t>Notes:</t>
  </si>
  <si>
    <t>Core Team meetings</t>
  </si>
  <si>
    <t>Core operating team to have 1-2 meetings per month from January 2021 to April 2022.  In total: estimate 20 meetings @ 1 hour each;         
Operating team comprised of 5 RS reps (3 US, 2 Canada) and 3 non-RS reps (Gov Nunavut, PBSG, PBSG): 8 x 20 x 1 = 160 person hours (for RS member only 5 x 20 x 1 = 100 person hours)</t>
  </si>
  <si>
    <t>Core team - Review of documents /meeting preparation</t>
  </si>
  <si>
    <t>review documents/do meeting prep: estimate 20 hours per person for the life of the project:  160 person hours for all, 100 hours for RS members on the core operating team</t>
  </si>
  <si>
    <t>Other in kind contribution</t>
  </si>
  <si>
    <t xml:space="preserve"> Phase 2 calls for review by other RS and PBSG writ large – I have not included time for other RS members (in kind) or PBSG write large (in kind) to conduct their reviews and offer feedback.</t>
  </si>
  <si>
    <t>Budget (USD)</t>
  </si>
  <si>
    <t>Contractor</t>
  </si>
  <si>
    <t xml:space="preserve"> ECCC has contribution agreement to pay one of PBSG members (Regehr) to ‘hold the pen’  ~$60,000 before March 31, 2021.  The funding will cover his work throughout the project period, which will be considerably more that the other members, who will be more in a guidance and review role</t>
  </si>
  <si>
    <t>Face to face meeting:</t>
  </si>
  <si>
    <t>We have an estimate for room and travel for 1 face to face meeting of the core team (8 people, meeting would probably be in Seattle given location of participants.  My best guess is that this won’t happen (COVID), but we want to keep it there just in case</t>
  </si>
  <si>
    <t>Meeting room</t>
  </si>
  <si>
    <t xml:space="preserve">$2000 for meeting room (covered by host RS), </t>
  </si>
  <si>
    <t>Travel &amp; lodging (18 participants)</t>
  </si>
  <si>
    <t>$1000-$3000 travel/ lodging per participant (covered by the participants employer; cost varies based on location) (min: $18000; max: $54000)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</si>
</sst>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164" formatCode="&quot;$&quot;#,##0;[Red]\-&quot;$&quot;#,##0"/>
    <numFmt numFmtId="165" formatCode="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1"/>
      <color rgb="FF000000"/>
      <name val="Calibri"/>
      <family val="2"/>
    </font>
    <font>
      <b/>
      <sz val="11"/>
      <name val="Calibri"/>
      <family val="2"/>
      <scheme val="minor"/>
    </font>
    <font>
      <sz val="11"/>
      <color rgb="FF000000"/>
      <name val="Calibri"/>
    </font>
    <font>
      <sz val="11"/>
      <color theme="10"/>
      <name val="Calibri"/>
      <family val="2"/>
      <scheme val="minor"/>
    </font>
    <font>
      <b/>
      <sz val="12"/>
      <color rgb="FF000000"/>
      <name val="Calibri"/>
      <family val="2"/>
    </font>
    <font>
      <b/>
      <sz val="11"/>
      <color rgb="FF000000"/>
      <name val="Calibri"/>
      <family val="2"/>
    </font>
    <font>
      <sz val="12"/>
      <color rgb="FF000000"/>
      <name val="Calibri"/>
      <family val="2"/>
    </font>
    <font>
      <sz val="11"/>
      <color rgb="FF000000"/>
      <name val="Calibri"/>
      <charset val="1"/>
    </font>
    <font>
      <b/>
      <u/>
      <sz val="12"/>
      <color theme="10"/>
      <name val="Calibri"/>
      <family val="2"/>
      <scheme val="minor"/>
    </font>
    <font>
      <b/>
      <sz val="14"/>
      <color rgb="FF0D0D0D"/>
      <name val="Calibri"/>
      <family val="2"/>
      <scheme val="minor"/>
    </font>
    <font>
      <b/>
      <u/>
      <sz val="14"/>
      <color theme="10"/>
      <name val="Calibri"/>
      <family val="2"/>
      <scheme val="minor"/>
    </font>
    <font>
      <b/>
      <sz val="14"/>
      <color rgb="FF000000"/>
      <name val="Calibri"/>
      <family val="2"/>
    </font>
    <font>
      <sz val="10"/>
      <color rgb="FF000000"/>
      <name val="Calibri"/>
      <family val="2"/>
      <scheme val="minor"/>
    </font>
    <font>
      <sz val="11"/>
      <color rgb="FF000000"/>
      <name val="Calibri"/>
      <family val="2"/>
      <charset val="1"/>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rgb="FF000000"/>
      </patternFill>
    </fill>
    <fill>
      <patternFill patternType="solid">
        <fgColor rgb="FF00B05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tted">
        <color indexed="64"/>
      </left>
      <right/>
      <top/>
      <bottom/>
      <diagonal/>
    </border>
    <border>
      <left style="hair">
        <color theme="0" tint="-0.499984740745262"/>
      </left>
      <right style="hair">
        <color theme="0" tint="-0.499984740745262"/>
      </right>
      <top/>
      <bottom/>
      <diagonal/>
    </border>
    <border>
      <left style="hair">
        <color theme="0" tint="-0.499984740745262"/>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08">
    <xf numFmtId="0" fontId="0" fillId="0" borderId="0" xfId="0"/>
    <xf numFmtId="0" fontId="0" fillId="0" borderId="0" xfId="0" applyAlignment="1">
      <alignment wrapText="1"/>
    </xf>
    <xf numFmtId="0" fontId="2" fillId="0" borderId="0" xfId="0" applyFont="1" applyAlignment="1">
      <alignment wrapText="1"/>
    </xf>
    <xf numFmtId="0" fontId="0" fillId="0" borderId="1" xfId="0" applyBorder="1" applyAlignment="1">
      <alignment horizontal="center" vertical="center"/>
    </xf>
    <xf numFmtId="0" fontId="0" fillId="0" borderId="5" xfId="0"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1" fontId="0" fillId="0" borderId="1" xfId="1" applyNumberFormat="1" applyFont="1" applyBorder="1" applyAlignment="1">
      <alignment horizontal="center" vertical="center"/>
    </xf>
    <xf numFmtId="0" fontId="0" fillId="0" borderId="0" xfId="0" applyAlignment="1">
      <alignment vertical="center"/>
    </xf>
    <xf numFmtId="0" fontId="5" fillId="3" borderId="0" xfId="0" applyFont="1" applyFill="1"/>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2" borderId="22" xfId="0" applyFont="1" applyFill="1" applyBorder="1" applyAlignment="1">
      <alignment horizontal="center" vertical="center"/>
    </xf>
    <xf numFmtId="0" fontId="6" fillId="0" borderId="0" xfId="0" applyFont="1"/>
    <xf numFmtId="0" fontId="6" fillId="0" borderId="0" xfId="0" applyFont="1" applyAlignment="1">
      <alignment vertical="center"/>
    </xf>
    <xf numFmtId="0" fontId="4" fillId="0" borderId="0" xfId="0" applyFont="1" applyAlignment="1">
      <alignment horizontal="center"/>
    </xf>
    <xf numFmtId="0" fontId="2" fillId="0" borderId="18" xfId="0" applyFont="1" applyBorder="1"/>
    <xf numFmtId="0" fontId="2" fillId="2" borderId="1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wrapText="1"/>
    </xf>
    <xf numFmtId="0" fontId="0" fillId="0" borderId="23" xfId="0" applyBorder="1" applyAlignment="1">
      <alignment horizontal="center" vertical="center"/>
    </xf>
    <xf numFmtId="1" fontId="0" fillId="0" borderId="16" xfId="1" applyNumberFormat="1" applyFont="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0" xfId="0" applyFont="1" applyAlignment="1">
      <alignment horizontal="center"/>
    </xf>
    <xf numFmtId="0" fontId="7" fillId="0" borderId="0" xfId="0" applyFont="1"/>
    <xf numFmtId="0" fontId="0" fillId="0" borderId="1" xfId="0" applyBorder="1"/>
    <xf numFmtId="2" fontId="0" fillId="0" borderId="0" xfId="0" applyNumberFormat="1"/>
    <xf numFmtId="165" fontId="0" fillId="0" borderId="0" xfId="0" applyNumberFormat="1"/>
    <xf numFmtId="0" fontId="2" fillId="0" borderId="0" xfId="0" applyFont="1" applyAlignment="1">
      <alignment vertical="center" wrapText="1"/>
    </xf>
    <xf numFmtId="0" fontId="4" fillId="0" borderId="0" xfId="0" applyFont="1"/>
    <xf numFmtId="0" fontId="2" fillId="0" borderId="0" xfId="0" applyFont="1"/>
    <xf numFmtId="9" fontId="0" fillId="0" borderId="0" xfId="0" applyNumberFormat="1"/>
    <xf numFmtId="0" fontId="5" fillId="0" borderId="0" xfId="0" applyFont="1"/>
    <xf numFmtId="0" fontId="5" fillId="3" borderId="0" xfId="0" applyFont="1" applyFill="1" applyAlignment="1">
      <alignment horizontal="left" vertical="center" wrapText="1"/>
    </xf>
    <xf numFmtId="9" fontId="0" fillId="0" borderId="5" xfId="1" applyFont="1" applyBorder="1" applyAlignment="1">
      <alignment horizontal="center" vertical="center"/>
    </xf>
    <xf numFmtId="9" fontId="0" fillId="0" borderId="1" xfId="1" applyFont="1" applyBorder="1" applyAlignment="1">
      <alignment horizontal="center" vertical="center"/>
    </xf>
    <xf numFmtId="9" fontId="0" fillId="0" borderId="6" xfId="1" applyFont="1" applyBorder="1" applyAlignment="1">
      <alignment horizontal="center" vertical="center"/>
    </xf>
    <xf numFmtId="9" fontId="0" fillId="0" borderId="0" xfId="1" applyFont="1" applyFill="1" applyBorder="1" applyAlignment="1">
      <alignment horizontal="center" vertical="center"/>
    </xf>
    <xf numFmtId="9" fontId="0" fillId="0" borderId="7" xfId="1" applyFont="1" applyBorder="1" applyAlignment="1">
      <alignment horizontal="center" vertical="center"/>
    </xf>
    <xf numFmtId="9" fontId="0" fillId="0" borderId="8" xfId="1" applyFont="1" applyBorder="1" applyAlignment="1">
      <alignment horizontal="center" vertical="center"/>
    </xf>
    <xf numFmtId="9" fontId="0" fillId="0" borderId="9" xfId="1" applyFont="1" applyBorder="1" applyAlignment="1">
      <alignment horizontal="center" vertical="center"/>
    </xf>
    <xf numFmtId="0" fontId="5" fillId="3" borderId="0" xfId="0" applyFont="1" applyFill="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3" borderId="0" xfId="0" applyFont="1" applyFill="1" applyAlignment="1">
      <alignment wrapText="1"/>
    </xf>
    <xf numFmtId="0" fontId="0" fillId="0" borderId="0" xfId="0" applyAlignment="1">
      <alignment vertical="center" wrapText="1"/>
    </xf>
    <xf numFmtId="9" fontId="0" fillId="0" borderId="0" xfId="1" applyFont="1" applyBorder="1" applyAlignment="1">
      <alignment horizontal="center" vertical="center"/>
    </xf>
    <xf numFmtId="9" fontId="0" fillId="0" borderId="15" xfId="1" applyFont="1" applyBorder="1" applyAlignment="1">
      <alignment horizontal="center" vertical="center"/>
    </xf>
    <xf numFmtId="9" fontId="0" fillId="0" borderId="16" xfId="1" applyFont="1" applyBorder="1" applyAlignment="1">
      <alignment horizontal="center" vertical="center"/>
    </xf>
    <xf numFmtId="9" fontId="0" fillId="0" borderId="17" xfId="1" applyFont="1" applyBorder="1" applyAlignment="1">
      <alignment horizontal="center" vertical="center"/>
    </xf>
    <xf numFmtId="6" fontId="0" fillId="0" borderId="2" xfId="0" applyNumberFormat="1" applyBorder="1" applyAlignment="1">
      <alignment horizontal="center" vertical="center"/>
    </xf>
    <xf numFmtId="6" fontId="0" fillId="0" borderId="3" xfId="0" applyNumberFormat="1" applyBorder="1" applyAlignment="1">
      <alignment horizontal="center" vertical="center"/>
    </xf>
    <xf numFmtId="0" fontId="6" fillId="0" borderId="0" xfId="0" applyFont="1" applyAlignment="1">
      <alignment vertical="center" wrapText="1"/>
    </xf>
    <xf numFmtId="0" fontId="2" fillId="4" borderId="14" xfId="0" applyFont="1" applyFill="1" applyBorder="1" applyAlignment="1">
      <alignment horizontal="center" vertical="center"/>
    </xf>
    <xf numFmtId="9" fontId="0" fillId="0" borderId="24" xfId="1" applyFont="1" applyBorder="1" applyAlignment="1">
      <alignment horizontal="center" vertical="center"/>
    </xf>
    <xf numFmtId="9" fontId="0" fillId="0" borderId="25" xfId="1" applyFont="1" applyBorder="1" applyAlignment="1">
      <alignment horizontal="center" vertical="center"/>
    </xf>
    <xf numFmtId="0" fontId="2" fillId="0" borderId="2" xfId="0" applyFont="1" applyBorder="1"/>
    <xf numFmtId="9" fontId="0" fillId="0" borderId="5" xfId="1" applyFont="1" applyFill="1" applyBorder="1" applyAlignment="1">
      <alignment horizontal="center" vertical="center"/>
    </xf>
    <xf numFmtId="9" fontId="0" fillId="0" borderId="7" xfId="1" applyFont="1" applyFill="1" applyBorder="1" applyAlignment="1">
      <alignment horizontal="center" vertical="center"/>
    </xf>
    <xf numFmtId="0" fontId="2" fillId="2" borderId="14"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Alignment="1">
      <alignment horizontal="center" vertical="center"/>
    </xf>
    <xf numFmtId="9" fontId="0" fillId="0" borderId="31" xfId="1" applyFont="1" applyBorder="1" applyAlignment="1">
      <alignment horizontal="center" vertical="center"/>
    </xf>
    <xf numFmtId="1" fontId="0" fillId="0" borderId="27" xfId="1" applyNumberFormat="1" applyFont="1" applyBorder="1" applyAlignment="1">
      <alignment horizontal="center" vertical="center"/>
    </xf>
    <xf numFmtId="0" fontId="2" fillId="2" borderId="28" xfId="0" applyFont="1" applyFill="1" applyBorder="1" applyAlignment="1">
      <alignment horizontal="center" vertical="center"/>
    </xf>
    <xf numFmtId="0" fontId="5" fillId="0" borderId="0" xfId="0" applyFont="1" applyAlignment="1">
      <alignment horizontal="left"/>
    </xf>
    <xf numFmtId="0" fontId="0" fillId="0" borderId="27" xfId="0" applyBorder="1" applyAlignment="1">
      <alignment horizontal="center" vertical="center"/>
    </xf>
    <xf numFmtId="0" fontId="0" fillId="0" borderId="0" xfId="0" quotePrefix="1"/>
    <xf numFmtId="0" fontId="0" fillId="0" borderId="32" xfId="0" applyBorder="1"/>
    <xf numFmtId="42" fontId="0" fillId="0" borderId="0" xfId="0" applyNumberFormat="1"/>
    <xf numFmtId="42" fontId="0" fillId="0" borderId="32" xfId="0" applyNumberFormat="1" applyBorder="1"/>
    <xf numFmtId="1" fontId="0" fillId="0" borderId="0" xfId="0" applyNumberFormat="1"/>
    <xf numFmtId="1" fontId="0" fillId="0" borderId="32" xfId="0" applyNumberFormat="1" applyBorder="1"/>
    <xf numFmtId="0" fontId="0" fillId="0" borderId="0" xfId="0" applyAlignment="1">
      <alignment horizontal="right"/>
    </xf>
    <xf numFmtId="0" fontId="0" fillId="0" borderId="0" xfId="0" applyAlignment="1">
      <alignment horizontal="left"/>
    </xf>
    <xf numFmtId="0" fontId="8" fillId="0" borderId="0" xfId="0" applyFont="1" applyAlignment="1">
      <alignment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3" xfId="0" applyFont="1" applyFill="1" applyBorder="1" applyAlignment="1">
      <alignment horizontal="center" vertical="center"/>
    </xf>
    <xf numFmtId="0" fontId="0" fillId="0" borderId="33" xfId="0"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0" fillId="0" borderId="1" xfId="0" applyBorder="1" applyAlignment="1">
      <alignment wrapText="1"/>
    </xf>
    <xf numFmtId="0" fontId="9" fillId="0" borderId="0" xfId="0" applyFont="1" applyAlignment="1">
      <alignment vertical="center" wrapText="1"/>
    </xf>
    <xf numFmtId="0" fontId="10" fillId="0" borderId="0" xfId="0" applyFont="1" applyAlignment="1">
      <alignment wrapText="1"/>
    </xf>
    <xf numFmtId="9" fontId="10" fillId="0" borderId="5" xfId="0" applyNumberFormat="1" applyFont="1" applyBorder="1" applyAlignment="1">
      <alignment horizontal="center" vertical="center" wrapText="1"/>
    </xf>
    <xf numFmtId="9" fontId="10" fillId="0" borderId="31" xfId="0" applyNumberFormat="1" applyFont="1" applyBorder="1" applyAlignment="1">
      <alignment horizontal="center" vertical="center" wrapText="1"/>
    </xf>
    <xf numFmtId="9" fontId="10" fillId="0" borderId="34" xfId="0" applyNumberFormat="1" applyFont="1" applyBorder="1" applyAlignment="1">
      <alignment horizontal="center" vertical="center" wrapText="1"/>
    </xf>
    <xf numFmtId="9" fontId="10" fillId="0" borderId="35" xfId="0" applyNumberFormat="1" applyFont="1" applyBorder="1" applyAlignment="1">
      <alignment horizontal="center" vertical="center" wrapText="1"/>
    </xf>
    <xf numFmtId="0" fontId="10" fillId="0" borderId="3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9" fontId="10" fillId="0" borderId="38"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40" xfId="0" applyFont="1" applyBorder="1" applyAlignment="1">
      <alignment horizontal="center" vertical="center" wrapText="1"/>
    </xf>
    <xf numFmtId="9" fontId="10" fillId="0" borderId="40" xfId="0" applyNumberFormat="1" applyFont="1" applyBorder="1" applyAlignment="1">
      <alignment horizontal="center" vertical="center" wrapText="1"/>
    </xf>
    <xf numFmtId="9" fontId="10" fillId="0" borderId="41" xfId="0" applyNumberFormat="1"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164" fontId="0" fillId="0" borderId="5" xfId="0" applyNumberFormat="1" applyBorder="1" applyAlignment="1">
      <alignment horizontal="center" vertical="center"/>
    </xf>
    <xf numFmtId="16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8" fillId="0" borderId="1" xfId="0" applyFont="1" applyBorder="1" applyAlignment="1">
      <alignment wrapText="1"/>
    </xf>
    <xf numFmtId="0" fontId="8" fillId="0" borderId="42" xfId="0" applyFont="1" applyBorder="1" applyAlignment="1">
      <alignment wrapText="1"/>
    </xf>
    <xf numFmtId="0" fontId="8" fillId="0" borderId="1" xfId="0" applyFont="1" applyBorder="1"/>
    <xf numFmtId="9" fontId="0" fillId="0" borderId="0" xfId="0" applyNumberFormat="1" applyAlignment="1">
      <alignment horizontal="center" vertical="center"/>
    </xf>
    <xf numFmtId="0" fontId="12" fillId="5" borderId="0" xfId="0" applyFont="1" applyFill="1"/>
    <xf numFmtId="0" fontId="8" fillId="0" borderId="0" xfId="0" applyFont="1"/>
    <xf numFmtId="0" fontId="14" fillId="5" borderId="0" xfId="0" applyFont="1" applyFill="1"/>
    <xf numFmtId="0" fontId="13" fillId="0" borderId="0" xfId="0" applyFont="1" applyAlignment="1">
      <alignment wrapText="1"/>
    </xf>
    <xf numFmtId="0" fontId="14" fillId="5" borderId="0" xfId="0" applyFont="1" applyFill="1" applyAlignment="1">
      <alignment horizontal="left" vertical="top"/>
    </xf>
    <xf numFmtId="0" fontId="8" fillId="0" borderId="0" xfId="0" applyFont="1" applyAlignment="1">
      <alignment horizontal="left" vertical="top" wrapText="1"/>
    </xf>
    <xf numFmtId="0" fontId="0" fillId="0" borderId="0" xfId="0" applyAlignment="1">
      <alignment horizontal="left" vertical="top"/>
    </xf>
    <xf numFmtId="0" fontId="12" fillId="5" borderId="0" xfId="0" applyFont="1" applyFill="1" applyAlignment="1">
      <alignment vertical="center"/>
    </xf>
    <xf numFmtId="0" fontId="12" fillId="5" borderId="0" xfId="0" applyFont="1" applyFill="1" applyAlignment="1">
      <alignment horizontal="left" vertical="center"/>
    </xf>
    <xf numFmtId="0" fontId="14" fillId="5" borderId="0" xfId="0" applyFont="1" applyFill="1" applyAlignment="1">
      <alignment horizontal="left" vertical="center"/>
    </xf>
    <xf numFmtId="0" fontId="14" fillId="5" borderId="0" xfId="0" applyFont="1" applyFill="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top" wrapText="1"/>
    </xf>
    <xf numFmtId="0" fontId="15" fillId="0" borderId="0" xfId="0" applyFont="1" applyAlignment="1">
      <alignment horizontal="left" vertical="top" wrapText="1"/>
    </xf>
    <xf numFmtId="0" fontId="16" fillId="3" borderId="0" xfId="2" applyFont="1" applyFill="1" applyAlignment="1">
      <alignment vertical="center"/>
    </xf>
    <xf numFmtId="0" fontId="16" fillId="0" borderId="0" xfId="2" applyFont="1" applyAlignment="1">
      <alignment vertical="center" wrapText="1"/>
    </xf>
    <xf numFmtId="0" fontId="5" fillId="3"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19" fillId="5" borderId="43" xfId="0" applyFont="1" applyFill="1" applyBorder="1" applyAlignment="1">
      <alignment vertical="center" wrapText="1"/>
    </xf>
    <xf numFmtId="0" fontId="19" fillId="5" borderId="43" xfId="0" applyFont="1" applyFill="1" applyBorder="1" applyAlignment="1">
      <alignment vertical="center"/>
    </xf>
    <xf numFmtId="0" fontId="19" fillId="5" borderId="43" xfId="0" applyFont="1" applyFill="1" applyBorder="1" applyAlignment="1">
      <alignment horizontal="left" vertical="center"/>
    </xf>
    <xf numFmtId="0" fontId="20" fillId="0" borderId="0" xfId="0" applyFont="1"/>
    <xf numFmtId="0" fontId="3" fillId="0" borderId="0" xfId="2" applyAlignment="1">
      <alignment horizontal="left" vertical="top" wrapText="1"/>
    </xf>
    <xf numFmtId="0" fontId="5" fillId="3" borderId="44" xfId="0" applyFont="1" applyFill="1" applyBorder="1" applyAlignment="1">
      <alignment vertical="center" wrapText="1"/>
    </xf>
    <xf numFmtId="0" fontId="5" fillId="3" borderId="0" xfId="0" applyFont="1" applyFill="1" applyAlignment="1">
      <alignment vertical="center" wrapText="1"/>
    </xf>
    <xf numFmtId="0" fontId="2" fillId="0" borderId="44" xfId="0" applyFont="1" applyBorder="1"/>
    <xf numFmtId="0" fontId="0" fillId="0" borderId="0" xfId="0" applyAlignment="1">
      <alignment vertical="top" wrapText="1"/>
    </xf>
    <xf numFmtId="0" fontId="18" fillId="3" borderId="44" xfId="2" applyFont="1" applyFill="1" applyBorder="1" applyAlignment="1">
      <alignment vertical="center"/>
    </xf>
    <xf numFmtId="0" fontId="5" fillId="3" borderId="0" xfId="0" applyFont="1" applyFill="1" applyAlignment="1">
      <alignment vertical="top" wrapText="1"/>
    </xf>
    <xf numFmtId="0" fontId="17" fillId="3" borderId="44" xfId="0" applyFont="1" applyFill="1" applyBorder="1" applyAlignment="1">
      <alignment vertical="center"/>
    </xf>
    <xf numFmtId="0" fontId="2" fillId="0" borderId="44" xfId="0" applyFont="1" applyBorder="1" applyAlignment="1">
      <alignment wrapText="1"/>
    </xf>
    <xf numFmtId="0" fontId="0" fillId="0" borderId="0" xfId="0" applyAlignment="1">
      <alignment horizontal="left" vertical="top" wrapText="1"/>
    </xf>
    <xf numFmtId="0" fontId="0" fillId="0" borderId="0" xfId="0" quotePrefix="1" applyAlignment="1">
      <alignment wrapText="1"/>
    </xf>
    <xf numFmtId="0" fontId="7" fillId="3" borderId="0" xfId="0" applyFont="1" applyFill="1" applyAlignment="1">
      <alignment vertical="center" wrapText="1"/>
    </xf>
    <xf numFmtId="0" fontId="7" fillId="3" borderId="0" xfId="0" applyFont="1" applyFill="1" applyAlignment="1">
      <alignment vertical="top" wrapText="1"/>
    </xf>
    <xf numFmtId="0" fontId="5" fillId="3" borderId="45" xfId="0" applyFont="1" applyFill="1" applyBorder="1" applyAlignment="1">
      <alignment horizontal="center" vertical="center" wrapText="1"/>
    </xf>
    <xf numFmtId="0" fontId="3" fillId="0" borderId="45" xfId="2" applyFill="1" applyBorder="1" applyAlignment="1">
      <alignment horizontal="center" vertical="center"/>
    </xf>
    <xf numFmtId="0" fontId="5" fillId="3" borderId="46" xfId="0" applyFont="1" applyFill="1" applyBorder="1" applyAlignment="1">
      <alignment horizontal="center" vertical="center" wrapText="1"/>
    </xf>
    <xf numFmtId="0" fontId="0" fillId="0" borderId="46" xfId="0" applyBorder="1" applyAlignment="1">
      <alignment horizontal="center" vertical="center"/>
    </xf>
    <xf numFmtId="0" fontId="5" fillId="3" borderId="46" xfId="0" applyFont="1" applyFill="1" applyBorder="1" applyAlignment="1">
      <alignment horizontal="center" vertical="center"/>
    </xf>
    <xf numFmtId="0" fontId="3" fillId="0" borderId="46" xfId="2" applyFill="1" applyBorder="1" applyAlignment="1">
      <alignment horizontal="center" vertical="center" wrapText="1"/>
    </xf>
    <xf numFmtId="0" fontId="7" fillId="3" borderId="46" xfId="0" applyFont="1" applyFill="1" applyBorder="1" applyAlignment="1">
      <alignment horizontal="center" vertical="center"/>
    </xf>
    <xf numFmtId="0" fontId="3" fillId="0" borderId="46" xfId="2" applyFill="1" applyBorder="1" applyAlignment="1">
      <alignment horizontal="center" vertical="center"/>
    </xf>
    <xf numFmtId="9" fontId="5" fillId="3" borderId="45" xfId="0" applyNumberFormat="1" applyFont="1" applyFill="1" applyBorder="1" applyAlignment="1">
      <alignment horizontal="center" vertical="center" wrapText="1"/>
    </xf>
    <xf numFmtId="9" fontId="0" fillId="0" borderId="45" xfId="0" applyNumberFormat="1" applyBorder="1" applyAlignment="1">
      <alignment horizontal="center" vertical="center"/>
    </xf>
    <xf numFmtId="9" fontId="5" fillId="3" borderId="45" xfId="0" applyNumberFormat="1" applyFont="1" applyFill="1" applyBorder="1" applyAlignment="1">
      <alignment horizontal="center" vertical="center"/>
    </xf>
    <xf numFmtId="9" fontId="11" fillId="0" borderId="45" xfId="2" applyNumberFormat="1" applyFont="1" applyFill="1" applyBorder="1" applyAlignment="1">
      <alignment horizontal="center" vertical="center" wrapText="1"/>
    </xf>
    <xf numFmtId="9" fontId="7" fillId="3" borderId="45" xfId="0" applyNumberFormat="1" applyFont="1" applyFill="1" applyBorder="1" applyAlignment="1">
      <alignment horizontal="center" vertical="center"/>
    </xf>
    <xf numFmtId="9" fontId="11" fillId="0" borderId="45" xfId="2" applyNumberFormat="1" applyFont="1" applyFill="1" applyBorder="1" applyAlignment="1">
      <alignment horizontal="center" vertical="center"/>
    </xf>
    <xf numFmtId="0" fontId="0" fillId="0" borderId="45" xfId="0" applyBorder="1"/>
    <xf numFmtId="0" fontId="5" fillId="3" borderId="45" xfId="0" applyFont="1" applyFill="1" applyBorder="1" applyAlignment="1">
      <alignment vertical="center"/>
    </xf>
    <xf numFmtId="0" fontId="3" fillId="0" borderId="45" xfId="2" applyBorder="1" applyAlignment="1">
      <alignment horizontal="center" vertical="center" wrapText="1"/>
    </xf>
    <xf numFmtId="0" fontId="7" fillId="3" borderId="45" xfId="0" applyFont="1" applyFill="1" applyBorder="1" applyAlignment="1">
      <alignment vertical="center"/>
    </xf>
    <xf numFmtId="0" fontId="8" fillId="0" borderId="0" xfId="0" applyFont="1" applyAlignment="1">
      <alignment horizontal="left" vertical="center" wrapText="1"/>
    </xf>
    <xf numFmtId="6" fontId="0" fillId="0" borderId="1" xfId="0" applyNumberFormat="1" applyBorder="1" applyAlignment="1">
      <alignment horizontal="center" vertical="center"/>
    </xf>
    <xf numFmtId="0" fontId="21" fillId="0" borderId="0" xfId="0" applyFont="1" applyAlignment="1">
      <alignment vertical="top" wrapText="1"/>
    </xf>
    <xf numFmtId="0" fontId="4" fillId="6" borderId="24" xfId="0" applyFont="1" applyFill="1" applyBorder="1" applyAlignment="1">
      <alignment horizontal="center" vertical="center"/>
    </xf>
    <xf numFmtId="9" fontId="10" fillId="0" borderId="33" xfId="0" applyNumberFormat="1" applyFont="1" applyBorder="1" applyAlignment="1">
      <alignment horizontal="center" vertical="center" wrapText="1"/>
    </xf>
    <xf numFmtId="9" fontId="10" fillId="0" borderId="36" xfId="0" applyNumberFormat="1" applyFont="1" applyBorder="1" applyAlignment="1">
      <alignment horizontal="center" vertical="center" wrapText="1"/>
    </xf>
    <xf numFmtId="9" fontId="10" fillId="0" borderId="39" xfId="0" applyNumberFormat="1" applyFont="1" applyBorder="1" applyAlignment="1">
      <alignment horizontal="center" vertical="center" wrapText="1"/>
    </xf>
    <xf numFmtId="0" fontId="16" fillId="3" borderId="0" xfId="2" applyFont="1" applyFill="1" applyAlignment="1">
      <alignment vertical="center"/>
    </xf>
    <xf numFmtId="0" fontId="16" fillId="3" borderId="0" xfId="2" applyFont="1" applyFill="1" applyAlignment="1">
      <alignment vertical="center" wrapText="1"/>
    </xf>
    <xf numFmtId="0" fontId="4" fillId="3" borderId="0" xfId="0" applyFont="1" applyFill="1" applyAlignment="1">
      <alignment vertical="center"/>
    </xf>
    <xf numFmtId="0" fontId="4" fillId="3" borderId="0" xfId="0" applyFont="1" applyFill="1" applyAlignment="1">
      <alignment vertical="center" wrapText="1"/>
    </xf>
    <xf numFmtId="0" fontId="16" fillId="3" borderId="0" xfId="2" applyFont="1" applyFill="1" applyAlignment="1">
      <alignment horizontal="left" vertical="center" wrapText="1"/>
    </xf>
    <xf numFmtId="0" fontId="16" fillId="3" borderId="0" xfId="2" applyFont="1" applyFill="1" applyAlignment="1">
      <alignment horizontal="left" vertical="center"/>
    </xf>
  </cellXfs>
  <cellStyles count="3">
    <cellStyle name="Hyperlink" xfId="2" builtinId="8"/>
    <cellStyle name="Normal" xfId="0" builtinId="0"/>
    <cellStyle name="Percent" xfId="1" builtinId="5"/>
  </cellStyles>
  <dxfs count="1174">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val="0"/>
        <i val="0"/>
        <color theme="0"/>
      </font>
    </dxf>
    <dxf>
      <font>
        <b val="0"/>
        <i val="0"/>
        <color theme="0"/>
      </font>
    </dxf>
    <dxf>
      <font>
        <b val="0"/>
        <i val="0"/>
        <color theme="0"/>
      </font>
    </dxf>
    <dxf>
      <font>
        <b val="0"/>
        <i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s>
  <tableStyles count="0" defaultTableStyle="TableStyleMedium2" defaultPivotStyle="PivotStyleLight16"/>
  <colors>
    <mruColors>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1266825</xdr:colOff>
      <xdr:row>0</xdr:row>
      <xdr:rowOff>76200</xdr:rowOff>
    </xdr:from>
    <xdr:to>
      <xdr:col>2</xdr:col>
      <xdr:colOff>4505325</xdr:colOff>
      <xdr:row>1</xdr:row>
      <xdr:rowOff>676275</xdr:rowOff>
    </xdr:to>
    <xdr:sp macro="" textlink="">
      <xdr:nvSpPr>
        <xdr:cNvPr id="3" name="Speech Bubble: Rectangle with Corners Rounded 1">
          <a:extLst>
            <a:ext uri="{FF2B5EF4-FFF2-40B4-BE49-F238E27FC236}">
              <a16:creationId xmlns:a16="http://schemas.microsoft.com/office/drawing/2014/main" id="{A4BC28A3-6449-4A03-8BE9-AFDDB8D73F65}"/>
            </a:ext>
          </a:extLst>
        </xdr:cNvPr>
        <xdr:cNvSpPr/>
      </xdr:nvSpPr>
      <xdr:spPr>
        <a:xfrm>
          <a:off x="3076575" y="76200"/>
          <a:ext cx="3238500" cy="1295400"/>
        </a:xfrm>
        <a:prstGeom prst="wedgeRoundRectCallout">
          <a:avLst>
            <a:gd name="adj1" fmla="val 62115"/>
            <a:gd name="adj2" fmla="val -3581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r>
            <a:rPr lang="en-US" sz="1050" b="1">
              <a:solidFill>
                <a:schemeClr val="tx1"/>
              </a:solidFill>
            </a:rPr>
            <a:t>Klick on the arrows to</a:t>
          </a:r>
          <a:r>
            <a:rPr lang="en-US" sz="1050" b="1" baseline="0">
              <a:solidFill>
                <a:schemeClr val="tx1"/>
              </a:solidFill>
            </a:rPr>
            <a:t> reach the source site</a:t>
          </a:r>
        </a:p>
        <a:p>
          <a:pPr algn="l"/>
          <a:endParaRPr lang="en-US" sz="500" b="1" baseline="0">
            <a:solidFill>
              <a:sysClr val="windowText" lastClr="000000"/>
            </a:solidFill>
          </a:endParaRPr>
        </a:p>
        <a:p>
          <a:pPr algn="l"/>
          <a:r>
            <a:rPr lang="en-US" sz="1000" b="1" baseline="0">
              <a:solidFill>
                <a:sysClr val="windowText" lastClr="000000"/>
              </a:solidFill>
            </a:rPr>
            <a:t>The colour and direction of the arrows indicate the overall status of the deliverable </a:t>
          </a:r>
          <a:r>
            <a:rPr lang="en-US" sz="1000" b="1" u="sng" baseline="0">
              <a:solidFill>
                <a:sysClr val="windowText" lastClr="000000"/>
              </a:solidFill>
            </a:rPr>
            <a:t>according to workplan</a:t>
          </a:r>
          <a:r>
            <a:rPr lang="en-US" sz="1000" b="1" baseline="0">
              <a:solidFill>
                <a:sysClr val="windowText" lastClr="000000"/>
              </a:solidFill>
            </a:rPr>
            <a:t>.</a:t>
          </a:r>
        </a:p>
        <a:p>
          <a:pPr algn="l"/>
          <a:r>
            <a:rPr lang="en-US" sz="1000" b="1" baseline="0">
              <a:solidFill>
                <a:srgbClr val="00B050"/>
              </a:solidFill>
            </a:rPr>
            <a:t>     Green/up: 	</a:t>
          </a:r>
          <a:r>
            <a:rPr lang="en-US" sz="1000" b="1" baseline="0">
              <a:solidFill>
                <a:sysClr val="windowText" lastClr="000000"/>
              </a:solidFill>
            </a:rPr>
            <a:t>on track</a:t>
          </a:r>
        </a:p>
        <a:p>
          <a:pPr algn="l"/>
          <a:r>
            <a:rPr lang="en-US" sz="1000" b="1" baseline="0">
              <a:solidFill>
                <a:srgbClr val="D2A000"/>
              </a:solidFill>
            </a:rPr>
            <a:t>     Yellow/horizontal or tilting:   </a:t>
          </a:r>
          <a:r>
            <a:rPr lang="en-US" sz="1000" b="1" baseline="0">
              <a:solidFill>
                <a:sysClr val="windowText" lastClr="000000"/>
              </a:solidFill>
            </a:rPr>
            <a:t>at modest risk</a:t>
          </a:r>
        </a:p>
        <a:p>
          <a:pPr algn="l"/>
          <a:r>
            <a:rPr lang="en-US" sz="1000" b="1" baseline="0">
              <a:solidFill>
                <a:srgbClr val="C00000"/>
              </a:solidFill>
            </a:rPr>
            <a:t>     Red/down: </a:t>
          </a:r>
          <a:r>
            <a:rPr lang="en-US" sz="1000" b="1">
              <a:solidFill>
                <a:srgbClr val="C00000"/>
              </a:solidFill>
            </a:rPr>
            <a:t> 	</a:t>
          </a:r>
          <a:r>
            <a:rPr lang="en-US" sz="1000" b="1">
              <a:solidFill>
                <a:sysClr val="windowText" lastClr="000000"/>
              </a:solidFill>
            </a:rPr>
            <a:t>at great risk</a:t>
          </a:r>
        </a:p>
      </xdr:txBody>
    </xdr:sp>
    <xdr:clientData/>
  </xdr:twoCellAnchor>
  <xdr:twoCellAnchor>
    <xdr:from>
      <xdr:col>8</xdr:col>
      <xdr:colOff>438151</xdr:colOff>
      <xdr:row>0</xdr:row>
      <xdr:rowOff>57150</xdr:rowOff>
    </xdr:from>
    <xdr:to>
      <xdr:col>12</xdr:col>
      <xdr:colOff>1190625</xdr:colOff>
      <xdr:row>1</xdr:row>
      <xdr:rowOff>466724</xdr:rowOff>
    </xdr:to>
    <xdr:sp macro="" textlink="">
      <xdr:nvSpPr>
        <xdr:cNvPr id="4" name="Speech Bubble: Rectangle with Corners Rounded 3">
          <a:extLst>
            <a:ext uri="{FF2B5EF4-FFF2-40B4-BE49-F238E27FC236}">
              <a16:creationId xmlns:a16="http://schemas.microsoft.com/office/drawing/2014/main" id="{E9C2D609-1F43-42A1-93DB-4E2BA45C3DC2}"/>
            </a:ext>
            <a:ext uri="{147F2762-F138-4A5C-976F-8EAC2B608ADB}">
              <a16:predDERef xmlns:a16="http://schemas.microsoft.com/office/drawing/2014/main" pred="{A4BC28A3-6449-4A03-8BE9-AFDDB8D73F65}"/>
            </a:ext>
          </a:extLst>
        </xdr:cNvPr>
        <xdr:cNvSpPr/>
      </xdr:nvSpPr>
      <xdr:spPr>
        <a:xfrm>
          <a:off x="14678026" y="57150"/>
          <a:ext cx="3190874" cy="1104899"/>
        </a:xfrm>
        <a:prstGeom prst="wedgeRoundRectCallout">
          <a:avLst>
            <a:gd name="adj1" fmla="val -62795"/>
            <a:gd name="adj2" fmla="val -35162"/>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r>
            <a:rPr lang="en-US" sz="1050" b="1">
              <a:solidFill>
                <a:schemeClr val="tx1"/>
              </a:solidFill>
            </a:rPr>
            <a:t>Klick on the icons to</a:t>
          </a:r>
          <a:r>
            <a:rPr lang="en-US" sz="1050" b="1" baseline="0">
              <a:solidFill>
                <a:schemeClr val="tx1"/>
              </a:solidFill>
            </a:rPr>
            <a:t> reach the source site</a:t>
          </a:r>
        </a:p>
        <a:p>
          <a:pPr algn="l"/>
          <a:endParaRPr lang="en-US" sz="400" b="1" baseline="0">
            <a:solidFill>
              <a:sysClr val="windowText" lastClr="000000"/>
            </a:solidFill>
          </a:endParaRPr>
        </a:p>
        <a:p>
          <a:pPr algn="l"/>
          <a:r>
            <a:rPr lang="en-US" sz="1000" b="1" baseline="0">
              <a:solidFill>
                <a:sysClr val="windowText" lastClr="000000"/>
              </a:solidFill>
            </a:rPr>
            <a:t>The colour and icons indicate the status of the milestone:</a:t>
          </a:r>
        </a:p>
        <a:p>
          <a:pPr algn="l"/>
          <a:r>
            <a:rPr lang="en-US" sz="1000" b="1" baseline="0">
              <a:solidFill>
                <a:srgbClr val="00B050"/>
              </a:solidFill>
            </a:rPr>
            <a:t>     Green V:	</a:t>
          </a:r>
          <a:r>
            <a:rPr lang="en-US" sz="1000" b="1" baseline="0">
              <a:solidFill>
                <a:sysClr val="windowText" lastClr="000000"/>
              </a:solidFill>
            </a:rPr>
            <a:t>completed</a:t>
          </a:r>
        </a:p>
        <a:p>
          <a:pPr algn="l"/>
          <a:r>
            <a:rPr lang="en-US" sz="1000" b="1" baseline="0">
              <a:solidFill>
                <a:srgbClr val="D2A000"/>
              </a:solidFill>
            </a:rPr>
            <a:t>     Yellow ! : 	</a:t>
          </a:r>
          <a:r>
            <a:rPr lang="en-US" sz="1000" b="1" baseline="0">
              <a:solidFill>
                <a:sysClr val="windowText" lastClr="000000"/>
              </a:solidFill>
            </a:rPr>
            <a:t>not completed, pre due date</a:t>
          </a:r>
        </a:p>
        <a:p>
          <a:pPr algn="l"/>
          <a:r>
            <a:rPr lang="en-US" sz="1000" b="1" baseline="0">
              <a:solidFill>
                <a:srgbClr val="C00000"/>
              </a:solidFill>
            </a:rPr>
            <a:t>     Red      X: </a:t>
          </a:r>
          <a:r>
            <a:rPr lang="en-US" sz="1000" b="1">
              <a:solidFill>
                <a:srgbClr val="C00000"/>
              </a:solidFill>
            </a:rPr>
            <a:t> 	</a:t>
          </a:r>
          <a:r>
            <a:rPr lang="en-US" sz="1000" b="1">
              <a:solidFill>
                <a:schemeClr val="tx1"/>
              </a:solidFill>
            </a:rPr>
            <a:t>not completed, past due date</a:t>
          </a:r>
        </a:p>
      </xdr:txBody>
    </xdr:sp>
    <xdr:clientData/>
  </xdr:twoCellAnchor>
  <xdr:twoCellAnchor>
    <xdr:from>
      <xdr:col>4</xdr:col>
      <xdr:colOff>495301</xdr:colOff>
      <xdr:row>1</xdr:row>
      <xdr:rowOff>0</xdr:rowOff>
    </xdr:from>
    <xdr:to>
      <xdr:col>6</xdr:col>
      <xdr:colOff>447675</xdr:colOff>
      <xdr:row>1</xdr:row>
      <xdr:rowOff>590550</xdr:rowOff>
    </xdr:to>
    <xdr:sp macro="" textlink="">
      <xdr:nvSpPr>
        <xdr:cNvPr id="5" name="Speech Bubble: Rectangle with Corners Rounded 4">
          <a:extLst>
            <a:ext uri="{FF2B5EF4-FFF2-40B4-BE49-F238E27FC236}">
              <a16:creationId xmlns:a16="http://schemas.microsoft.com/office/drawing/2014/main" id="{012FDB68-7DF0-4432-AA67-6D1692D34A79}"/>
            </a:ext>
          </a:extLst>
        </xdr:cNvPr>
        <xdr:cNvSpPr/>
      </xdr:nvSpPr>
      <xdr:spPr>
        <a:xfrm>
          <a:off x="8505826" y="695325"/>
          <a:ext cx="1162049" cy="590550"/>
        </a:xfrm>
        <a:prstGeom prst="wedgeRoundRectCallout">
          <a:avLst>
            <a:gd name="adj1" fmla="val -40773"/>
            <a:gd name="adj2" fmla="val -92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endParaRPr lang="en-US" sz="500" b="1" baseline="0">
            <a:solidFill>
              <a:sysClr val="windowText" lastClr="000000"/>
            </a:solidFill>
          </a:endParaRPr>
        </a:p>
        <a:p>
          <a:pPr algn="ctr"/>
          <a:r>
            <a:rPr lang="en-US" sz="1000" b="1" baseline="0">
              <a:solidFill>
                <a:sysClr val="windowText" lastClr="000000"/>
              </a:solidFill>
            </a:rPr>
            <a:t>Proportion of work completed</a:t>
          </a:r>
          <a:r>
            <a:rPr lang="en-US" sz="1000" b="1" baseline="0">
              <a:solidFill>
                <a:srgbClr val="00B050"/>
              </a:solidFill>
            </a:rPr>
            <a:t> </a:t>
          </a:r>
          <a:endParaRPr lang="en-US" sz="1000" b="1">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56D16062-BA16-48E4-9123-ED770741C77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5C082397-C601-4137-A2E9-317345112F84}"/>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4944EA94-ABE0-49FC-A775-5747A0D169BD}"/>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885EE3FF-4C9B-4714-A4FF-F22578257F97}"/>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23F60876-7757-4399-A682-ED9446B055B8}"/>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6DB22926-70EA-4CE7-9F30-B4ADE5385CD3}"/>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0D4C9F02-27D0-4D6F-BFAE-C9A8F9D6DC7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6475B82-C482-41C0-B557-556BCA5834B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F57623D5-61CA-4356-B55D-72D2EEE1F7E8}"/>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3203699-839B-4B76-8C7D-2E784A7B9C0B}"/>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51EA6A9-E48D-40D8-9035-F23A2C218921}"/>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AE67378D-50D9-4268-9A25-05E186C9CCA4}"/>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52764933-7B15-4C74-ACF2-7E736091160E}"/>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053F4F45-11FF-42AC-A547-29BA0AFABD0F}"/>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A058437F-453B-4B4B-B7AF-2974D9A693E4}"/>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05BEC1B-43F4-455C-A683-E8B0AA4B405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9FEC336A-D279-4E80-9ADA-70BE4EB85581}"/>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CAE54AD7-DF85-4655-AE42-FE808D6A6041}"/>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12F63D0F-9F0D-4FA2-A303-53FE4FF648F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81CAD88F-EF11-4341-BC9C-10E322041560}"/>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F9CBBE44-DABC-4A29-8AF0-87B2686B491F}"/>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EFE0365A-A178-499D-A2AB-12839C2D5A2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3AE9D1FA-5751-40D9-9C65-90CB5689A486}"/>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F49D5A9A-0C5B-46D1-95FC-ACBD1BD4163D}"/>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1199E9E8-1CB7-4492-BECA-F96395DAB7E9}"/>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30E21139-C063-4FD7-BA99-F943506C2962}"/>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3F98FE93-6273-4879-B32F-5BE19D07A862}"/>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3550E8F-B763-4E2E-B8C8-E4183F52259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7D909D5-61B0-46A7-8AEF-CECB7DF3F2C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7C7981B5-13C3-4F53-9E2F-5D468F54B668}"/>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4586</xdr:colOff>
      <xdr:row>2</xdr:row>
      <xdr:rowOff>237419</xdr:rowOff>
    </xdr:from>
    <xdr:to>
      <xdr:col>7</xdr:col>
      <xdr:colOff>452261</xdr:colOff>
      <xdr:row>4</xdr:row>
      <xdr:rowOff>107597</xdr:rowOff>
    </xdr:to>
    <xdr:sp macro="" textlink="">
      <xdr:nvSpPr>
        <xdr:cNvPr id="2" name="Rectangle: Rounded Corners 1">
          <a:extLst>
            <a:ext uri="{FF2B5EF4-FFF2-40B4-BE49-F238E27FC236}">
              <a16:creationId xmlns:a16="http://schemas.microsoft.com/office/drawing/2014/main" id="{2AA2D891-7BE9-418D-8E01-A939AD1BCE4F}"/>
            </a:ext>
          </a:extLst>
        </xdr:cNvPr>
        <xdr:cNvSpPr/>
      </xdr:nvSpPr>
      <xdr:spPr>
        <a:xfrm>
          <a:off x="6243461" y="1256594"/>
          <a:ext cx="3629025" cy="169897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6372C208-F655-450E-8D23-5E1C74A84989}"/>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5FED1E62-2F3D-4F69-8012-84A4E232A298}"/>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8EFF9964-5E6C-4AE7-9ED9-9FBCB0C3741E}"/>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43A5032-4DBA-4771-B15E-C33F289D64BC}"/>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2020 - Mar. 2021	P3-4: Apr. 2021- Sep. 2201	P5-6: Oct. 2021 - Mar. 2022	P7-8: Apr. 2022 - Sep. 2022</a:t>
          </a:r>
        </a:p>
        <a:p>
          <a:pPr algn="l"/>
          <a:r>
            <a:rPr lang="en-US" sz="1100" b="1" baseline="0">
              <a:solidFill>
                <a:schemeClr val="tx1"/>
              </a:solidFill>
            </a:rPr>
            <a:t>P9-10: Oct. 2022 - Mar. 2023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9" name="Rectangle: Rounded Corners 8">
          <a:extLst>
            <a:ext uri="{FF2B5EF4-FFF2-40B4-BE49-F238E27FC236}">
              <a16:creationId xmlns:a16="http://schemas.microsoft.com/office/drawing/2014/main" id="{A6DB4FAD-F38C-41E7-BFD7-A2B8833054BA}"/>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945E2C56-77BB-48C9-88A8-60DB610DE149}"/>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225119A2-414C-424E-9441-01E14BCBF87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1A49DBB4-5EE4-4F77-B93F-18FCEFAD6D27}"/>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7BD3F94F-6435-48FE-B941-5173B6BDABA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22DD232-B510-4814-8458-488C3AFDE0F2}"/>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0CD651EC-9478-4BAE-8AC7-6F15823DA098}"/>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D54A0B62-6E3A-4239-946D-4A0A0A27882A}"/>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90B4C200-C9CF-4F78-A0D9-BA1C5B830C41}"/>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71027C0F-B892-451E-8DF9-08963C4E8255}"/>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CD288F67-421B-4518-87D5-A2C484AF5FC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B173C66-E970-449C-B413-6371875491C2}"/>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D3D0EB22-BCBB-4CC7-A5E3-06A6B9CFCBAF}"/>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7761</xdr:colOff>
      <xdr:row>2</xdr:row>
      <xdr:rowOff>285044</xdr:rowOff>
    </xdr:from>
    <xdr:to>
      <xdr:col>7</xdr:col>
      <xdr:colOff>449086</xdr:colOff>
      <xdr:row>3</xdr:row>
      <xdr:rowOff>1322916</xdr:rowOff>
    </xdr:to>
    <xdr:sp macro="" textlink="">
      <xdr:nvSpPr>
        <xdr:cNvPr id="2" name="Rectangle: Rounded Corners 1">
          <a:extLst>
            <a:ext uri="{FF2B5EF4-FFF2-40B4-BE49-F238E27FC236}">
              <a16:creationId xmlns:a16="http://schemas.microsoft.com/office/drawing/2014/main" id="{A7AD4614-DC80-4B16-A198-AC7F1B689EFC}"/>
            </a:ext>
          </a:extLst>
        </xdr:cNvPr>
        <xdr:cNvSpPr/>
      </xdr:nvSpPr>
      <xdr:spPr>
        <a:xfrm>
          <a:off x="6548261" y="1322211"/>
          <a:ext cx="3679825" cy="183162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293159</xdr:rowOff>
    </xdr:from>
    <xdr:to>
      <xdr:col>13</xdr:col>
      <xdr:colOff>555273</xdr:colOff>
      <xdr:row>3</xdr:row>
      <xdr:rowOff>1259416</xdr:rowOff>
    </xdr:to>
    <xdr:sp macro="" textlink="">
      <xdr:nvSpPr>
        <xdr:cNvPr id="3" name="Rectangle: Rounded Corners 2">
          <a:extLst>
            <a:ext uri="{FF2B5EF4-FFF2-40B4-BE49-F238E27FC236}">
              <a16:creationId xmlns:a16="http://schemas.microsoft.com/office/drawing/2014/main" id="{55F2C929-1AD2-43DC-A9C4-50DE4BB048D2}"/>
            </a:ext>
          </a:extLst>
        </xdr:cNvPr>
        <xdr:cNvSpPr/>
      </xdr:nvSpPr>
      <xdr:spPr>
        <a:xfrm>
          <a:off x="10350501" y="1330326"/>
          <a:ext cx="3666772" cy="17600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4DC16C93-1FD9-4EA7-B3BD-46C052B0E4A6}"/>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C5F80C02-F432-4168-B9A0-F41F78DC5E64}"/>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7DDD405E-8624-4CA7-A146-FF61F491721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3</xdr:row>
      <xdr:rowOff>1216730</xdr:rowOff>
    </xdr:to>
    <xdr:sp macro="" textlink="">
      <xdr:nvSpPr>
        <xdr:cNvPr id="8" name="Rectangle: Rounded Corners 7">
          <a:extLst>
            <a:ext uri="{FF2B5EF4-FFF2-40B4-BE49-F238E27FC236}">
              <a16:creationId xmlns:a16="http://schemas.microsoft.com/office/drawing/2014/main" id="{DE1AA02E-8DAD-46A8-8B36-63717726ACC3}"/>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CF3BBC9-38FC-4276-9E9C-36C23DEB9E77}"/>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9B04519-0C02-4D27-BCFF-E6B5E1502E6C}"/>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14</xdr:col>
      <xdr:colOff>980722</xdr:colOff>
      <xdr:row>0</xdr:row>
      <xdr:rowOff>0</xdr:rowOff>
    </xdr:from>
    <xdr:to>
      <xdr:col>15</xdr:col>
      <xdr:colOff>4600223</xdr:colOff>
      <xdr:row>4</xdr:row>
      <xdr:rowOff>127000</xdr:rowOff>
    </xdr:to>
    <xdr:sp macro="" textlink="">
      <xdr:nvSpPr>
        <xdr:cNvPr id="4" name="Rectangle: Rounded Corners 3">
          <a:extLst>
            <a:ext uri="{FF2B5EF4-FFF2-40B4-BE49-F238E27FC236}">
              <a16:creationId xmlns:a16="http://schemas.microsoft.com/office/drawing/2014/main" id="{E001F00A-59E1-4470-8B27-0972B81E727F}"/>
            </a:ext>
          </a:extLst>
        </xdr:cNvPr>
        <xdr:cNvSpPr/>
      </xdr:nvSpPr>
      <xdr:spPr>
        <a:xfrm>
          <a:off x="15289389" y="0"/>
          <a:ext cx="4677834"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996F781A-F75E-4B93-ADF6-46323F365FF6}"/>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BB90074-C97F-4BD7-A65F-7E1E7D8B69B2}"/>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15</xdr:col>
      <xdr:colOff>592664</xdr:colOff>
      <xdr:row>3</xdr:row>
      <xdr:rowOff>601122</xdr:rowOff>
    </xdr:from>
    <xdr:to>
      <xdr:col>15</xdr:col>
      <xdr:colOff>797769</xdr:colOff>
      <xdr:row>3</xdr:row>
      <xdr:rowOff>787564</xdr:rowOff>
    </xdr:to>
    <xdr:pic>
      <xdr:nvPicPr>
        <xdr:cNvPr id="8" name="Graphic 7" descr="Checkmark with solid fill">
          <a:extLst>
            <a:ext uri="{FF2B5EF4-FFF2-40B4-BE49-F238E27FC236}">
              <a16:creationId xmlns:a16="http://schemas.microsoft.com/office/drawing/2014/main" id="{D4418789-2A90-4BE3-B895-F2BFCAA89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959664" y="2432039"/>
          <a:ext cx="205105" cy="189617"/>
        </a:xfrm>
        <a:prstGeom prst="rect">
          <a:avLst/>
        </a:prstGeom>
      </xdr:spPr>
    </xdr:pic>
    <xdr:clientData/>
  </xdr:twoCellAnchor>
  <xdr:twoCellAnchor editAs="oneCell">
    <xdr:from>
      <xdr:col>15</xdr:col>
      <xdr:colOff>586318</xdr:colOff>
      <xdr:row>3</xdr:row>
      <xdr:rowOff>781044</xdr:rowOff>
    </xdr:from>
    <xdr:to>
      <xdr:col>15</xdr:col>
      <xdr:colOff>778723</xdr:colOff>
      <xdr:row>3</xdr:row>
      <xdr:rowOff>981101</xdr:rowOff>
    </xdr:to>
    <xdr:pic>
      <xdr:nvPicPr>
        <xdr:cNvPr id="10" name="Graphic 9" descr="Close with solid fill">
          <a:extLst>
            <a:ext uri="{FF2B5EF4-FFF2-40B4-BE49-F238E27FC236}">
              <a16:creationId xmlns:a16="http://schemas.microsoft.com/office/drawing/2014/main" id="{7F87C962-4772-4D36-BED7-9047E970ED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953318" y="2611961"/>
          <a:ext cx="192405" cy="196882"/>
        </a:xfrm>
        <a:prstGeom prst="rect">
          <a:avLst/>
        </a:prstGeom>
      </xdr:spPr>
    </xdr:pic>
    <xdr:clientData/>
  </xdr:twoCellAnchor>
  <xdr:oneCellAnchor>
    <xdr:from>
      <xdr:col>15</xdr:col>
      <xdr:colOff>537628</xdr:colOff>
      <xdr:row>3</xdr:row>
      <xdr:rowOff>349535</xdr:rowOff>
    </xdr:from>
    <xdr:ext cx="254000" cy="378180"/>
    <xdr:sp macro="" textlink="">
      <xdr:nvSpPr>
        <xdr:cNvPr id="11" name="Rectangle 10">
          <a:extLst>
            <a:ext uri="{FF2B5EF4-FFF2-40B4-BE49-F238E27FC236}">
              <a16:creationId xmlns:a16="http://schemas.microsoft.com/office/drawing/2014/main" id="{9CD26C01-1A5E-4C36-AEE0-ED55D93851E4}"/>
            </a:ext>
          </a:extLst>
        </xdr:cNvPr>
        <xdr:cNvSpPr/>
      </xdr:nvSpPr>
      <xdr:spPr>
        <a:xfrm>
          <a:off x="15904628" y="2180452"/>
          <a:ext cx="254000" cy="37818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1800" b="1" cap="none" spc="0" baseline="0">
              <a:ln/>
              <a:solidFill>
                <a:schemeClr val="accent4"/>
              </a:solidFill>
              <a:effectLst/>
              <a:latin typeface="Bernard MT Condensed" panose="02050806060905020404" pitchFamily="18" charset="0"/>
            </a:rPr>
            <a:t>!</a:t>
          </a:r>
          <a:endParaRPr lang="en-US" sz="1800" b="1" cap="none" spc="0">
            <a:ln/>
            <a:solidFill>
              <a:schemeClr val="accent4"/>
            </a:solidFill>
            <a:effectLst/>
          </a:endParaRPr>
        </a:p>
      </xdr:txBody>
    </xdr:sp>
    <xdr:clientData/>
  </xdr:oneCellAnchor>
  <xdr:twoCellAnchor editAs="oneCell">
    <xdr:from>
      <xdr:col>15</xdr:col>
      <xdr:colOff>558062</xdr:colOff>
      <xdr:row>2</xdr:row>
      <xdr:rowOff>616029</xdr:rowOff>
    </xdr:from>
    <xdr:to>
      <xdr:col>15</xdr:col>
      <xdr:colOff>731417</xdr:colOff>
      <xdr:row>3</xdr:row>
      <xdr:rowOff>2146</xdr:rowOff>
    </xdr:to>
    <xdr:pic>
      <xdr:nvPicPr>
        <xdr:cNvPr id="13" name="Graphic 12" descr="Cursor with solid fill">
          <a:extLst>
            <a:ext uri="{FF2B5EF4-FFF2-40B4-BE49-F238E27FC236}">
              <a16:creationId xmlns:a16="http://schemas.microsoft.com/office/drawing/2014/main" id="{5A502B6E-3F74-40CD-9B2B-06D2B8996B7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9990740">
          <a:off x="15925062" y="1653196"/>
          <a:ext cx="170180" cy="176692"/>
        </a:xfrm>
        <a:prstGeom prst="rect">
          <a:avLst/>
        </a:prstGeom>
      </xdr:spPr>
    </xdr:pic>
    <xdr:clientData/>
  </xdr:twoCellAnchor>
  <xdr:twoCellAnchor editAs="oneCell">
    <xdr:from>
      <xdr:col>15</xdr:col>
      <xdr:colOff>571290</xdr:colOff>
      <xdr:row>2</xdr:row>
      <xdr:rowOff>308205</xdr:rowOff>
    </xdr:from>
    <xdr:to>
      <xdr:col>15</xdr:col>
      <xdr:colOff>760520</xdr:colOff>
      <xdr:row>2</xdr:row>
      <xdr:rowOff>502589</xdr:rowOff>
    </xdr:to>
    <xdr:pic>
      <xdr:nvPicPr>
        <xdr:cNvPr id="15" name="Graphic 14" descr="Cursor with solid fill">
          <a:extLst>
            <a:ext uri="{FF2B5EF4-FFF2-40B4-BE49-F238E27FC236}">
              <a16:creationId xmlns:a16="http://schemas.microsoft.com/office/drawing/2014/main" id="{1C42B7CF-108B-406E-A913-8771A5F32F2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2373326">
          <a:off x="15938290" y="1345372"/>
          <a:ext cx="189230" cy="191209"/>
        </a:xfrm>
        <a:prstGeom prst="rect">
          <a:avLst/>
        </a:prstGeom>
      </xdr:spPr>
    </xdr:pic>
    <xdr:clientData/>
  </xdr:twoCellAnchor>
  <xdr:twoCellAnchor editAs="oneCell">
    <xdr:from>
      <xdr:col>15</xdr:col>
      <xdr:colOff>81140</xdr:colOff>
      <xdr:row>2</xdr:row>
      <xdr:rowOff>608180</xdr:rowOff>
    </xdr:from>
    <xdr:to>
      <xdr:col>15</xdr:col>
      <xdr:colOff>292757</xdr:colOff>
      <xdr:row>3</xdr:row>
      <xdr:rowOff>10010</xdr:rowOff>
    </xdr:to>
    <xdr:pic>
      <xdr:nvPicPr>
        <xdr:cNvPr id="18" name="Graphic 17" descr="Cursor with solid fill">
          <a:extLst>
            <a:ext uri="{FF2B5EF4-FFF2-40B4-BE49-F238E27FC236}">
              <a16:creationId xmlns:a16="http://schemas.microsoft.com/office/drawing/2014/main" id="{D7E7A6A5-767A-4D32-AF77-846C336D1D2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4988357">
          <a:off x="15456158" y="1637329"/>
          <a:ext cx="192405" cy="208442"/>
        </a:xfrm>
        <a:prstGeom prst="rect">
          <a:avLst/>
        </a:prstGeom>
      </xdr:spPr>
    </xdr:pic>
    <xdr:clientData/>
  </xdr:twoCellAnchor>
  <xdr:twoCellAnchor editAs="oneCell">
    <xdr:from>
      <xdr:col>15</xdr:col>
      <xdr:colOff>329853</xdr:colOff>
      <xdr:row>2</xdr:row>
      <xdr:rowOff>597598</xdr:rowOff>
    </xdr:from>
    <xdr:to>
      <xdr:col>15</xdr:col>
      <xdr:colOff>522420</xdr:colOff>
      <xdr:row>3</xdr:row>
      <xdr:rowOff>2603</xdr:rowOff>
    </xdr:to>
    <xdr:pic>
      <xdr:nvPicPr>
        <xdr:cNvPr id="19" name="Graphic 18" descr="Cursor with solid fill">
          <a:extLst>
            <a:ext uri="{FF2B5EF4-FFF2-40B4-BE49-F238E27FC236}">
              <a16:creationId xmlns:a16="http://schemas.microsoft.com/office/drawing/2014/main" id="{43863EC3-D4D2-4C54-9923-D24EAA85E6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7521674">
          <a:off x="15693759" y="1637859"/>
          <a:ext cx="195580" cy="189392"/>
        </a:xfrm>
        <a:prstGeom prst="rect">
          <a:avLst/>
        </a:prstGeom>
      </xdr:spPr>
    </xdr:pic>
    <xdr:clientData/>
  </xdr:twoCellAnchor>
  <xdr:twoCellAnchor editAs="oneCell">
    <xdr:from>
      <xdr:col>15</xdr:col>
      <xdr:colOff>572805</xdr:colOff>
      <xdr:row>3</xdr:row>
      <xdr:rowOff>9632</xdr:rowOff>
    </xdr:from>
    <xdr:to>
      <xdr:col>15</xdr:col>
      <xdr:colOff>773539</xdr:colOff>
      <xdr:row>3</xdr:row>
      <xdr:rowOff>202037</xdr:rowOff>
    </xdr:to>
    <xdr:pic>
      <xdr:nvPicPr>
        <xdr:cNvPr id="20" name="Graphic 19" descr="Cursor with solid fill">
          <a:extLst>
            <a:ext uri="{FF2B5EF4-FFF2-40B4-BE49-F238E27FC236}">
              <a16:creationId xmlns:a16="http://schemas.microsoft.com/office/drawing/2014/main" id="{B83FEB4E-7B43-4CC4-A692-C70D27008F0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13576516">
          <a:off x="15943970" y="1836384"/>
          <a:ext cx="189230" cy="197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A9EA3889-9E22-4A20-8EF8-D6FDE810150E}"/>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16941EBB-CDFE-400C-98C0-2B599C46F386}"/>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30F1ABE0-E3B9-4F99-81DA-1D3F3CF3B83C}"/>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0EF916C-72CF-4A40-9673-F92155AD924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F57BAEFB-8D56-4D58-B3C5-4B5D2834F90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669572</xdr:colOff>
      <xdr:row>0</xdr:row>
      <xdr:rowOff>31397</xdr:rowOff>
    </xdr:from>
    <xdr:to>
      <xdr:col>15</xdr:col>
      <xdr:colOff>4290131</xdr:colOff>
      <xdr:row>4</xdr:row>
      <xdr:rowOff>167922</xdr:rowOff>
    </xdr:to>
    <xdr:sp macro="" textlink="">
      <xdr:nvSpPr>
        <xdr:cNvPr id="8" name="Rectangle: Rounded Corners 7">
          <a:extLst>
            <a:ext uri="{FF2B5EF4-FFF2-40B4-BE49-F238E27FC236}">
              <a16:creationId xmlns:a16="http://schemas.microsoft.com/office/drawing/2014/main" id="{BE376634-3C88-415B-9004-55980070C624}"/>
            </a:ext>
          </a:extLst>
        </xdr:cNvPr>
        <xdr:cNvSpPr/>
      </xdr:nvSpPr>
      <xdr:spPr>
        <a:xfrm>
          <a:off x="15004697" y="31397"/>
          <a:ext cx="4677834" cy="301307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2585856E-A798-4F01-B020-DB5AA0AD901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9CAD2991-C7A2-4707-AC68-BF81C5D2EA4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C5CE74EA-C3AA-4DCB-8BE6-067FB32CB42E}"/>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AF1DE353-ED61-4F5D-B5AF-D9C652DBFD8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4C27F6C6-1F8B-42BD-AD53-728706A9D986}"/>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625475</xdr:colOff>
      <xdr:row>0</xdr:row>
      <xdr:rowOff>0</xdr:rowOff>
    </xdr:from>
    <xdr:to>
      <xdr:col>15</xdr:col>
      <xdr:colOff>4249209</xdr:colOff>
      <xdr:row>4</xdr:row>
      <xdr:rowOff>136525</xdr:rowOff>
    </xdr:to>
    <xdr:sp macro="" textlink="">
      <xdr:nvSpPr>
        <xdr:cNvPr id="8" name="Rectangle: Rounded Corners 7">
          <a:extLst>
            <a:ext uri="{FF2B5EF4-FFF2-40B4-BE49-F238E27FC236}">
              <a16:creationId xmlns:a16="http://schemas.microsoft.com/office/drawing/2014/main" id="{61DB8DB5-CB20-40F6-AB1F-CEAB854B4B97}"/>
            </a:ext>
          </a:extLst>
        </xdr:cNvPr>
        <xdr:cNvSpPr/>
      </xdr:nvSpPr>
      <xdr:spPr>
        <a:xfrm>
          <a:off x="14960600" y="0"/>
          <a:ext cx="4681009" cy="301307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AC9AB013-1A81-4017-8238-DAE33333E23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DED4CBA2-30AD-4FDE-9356-BE378C39DA61}"/>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68EBC538-9139-4255-8E16-2D9AC9B60324}"/>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0075522-420C-416C-9371-40BAF978E414}"/>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D516FE60-02AD-4252-97AA-7990C8F7AC5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ED534B2C-C0BE-4029-A01E-E5717C58E8F5}"/>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D4B2CB01-C78E-4F0F-81A7-192A4E88D03A}"/>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C86A32E0-7916-4A1C-A749-02CC1044CBCE}"/>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9BD48FCC-E117-49AD-82B6-28703B0525C4}"/>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AB3E4210-4C5C-44B0-92F5-1F6A38E306C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78DB646-FBD2-4A48-8779-6082EAE990CE}"/>
            </a:ext>
          </a:extLst>
        </xdr:cNvPr>
        <xdr:cNvSpPr/>
      </xdr:nvSpPr>
      <xdr:spPr>
        <a:xfrm>
          <a:off x="6650920" y="1"/>
          <a:ext cx="7314494" cy="126788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C574D28E-2618-4039-AF31-890974A7FD6F}"/>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1F2B7C4-9739-413A-8137-88EAD38415F1}"/>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539CD26-25F5-4AB3-8FDE-588061504DA4}"/>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5DA4813B-1642-475C-8EA6-5E304B57D08C}"/>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0526877-F144-49E7-97B3-607C1790857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C299CC8A-2315-4D08-BF9F-E756C8D8B46B}"/>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3698A234-A916-4F65-8140-421DDE076CE3}"/>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8BE138FE-8D20-4501-A0C8-AA15BA45090D}"/>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3F195ABD-B986-4330-BCB6-2605A765F856}"/>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BC94AB9F-5597-4A75-80F4-3C786B0F6387}"/>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514010C3-BDC4-4D90-89C6-237C48CF7BD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A8EFA208-A934-4E1C-BBB5-1E855F03D8D2}"/>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3</xdr:row>
      <xdr:rowOff>1216730</xdr:rowOff>
    </xdr:to>
    <xdr:sp macro="" textlink="">
      <xdr:nvSpPr>
        <xdr:cNvPr id="8" name="Rectangle: Rounded Corners 7">
          <a:extLst>
            <a:ext uri="{FF2B5EF4-FFF2-40B4-BE49-F238E27FC236}">
              <a16:creationId xmlns:a16="http://schemas.microsoft.com/office/drawing/2014/main" id="{8B12A2F8-8843-4771-970F-51C58C8D2CA1}"/>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EB207A2-0092-4E31-B52D-D64F7609AB7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AE2082C9-097E-40C8-B443-B59718B15AF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E57659A1-C2A2-4278-A275-F575016FF277}"/>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BDA46072-9585-4942-8944-988C08927D98}"/>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DFA4C01-2ECE-417F-8E9F-78616B0623F1}"/>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5</xdr:row>
      <xdr:rowOff>10230</xdr:rowOff>
    </xdr:to>
    <xdr:sp macro="" textlink="">
      <xdr:nvSpPr>
        <xdr:cNvPr id="8" name="Rectangle: Rounded Corners 7">
          <a:extLst>
            <a:ext uri="{FF2B5EF4-FFF2-40B4-BE49-F238E27FC236}">
              <a16:creationId xmlns:a16="http://schemas.microsoft.com/office/drawing/2014/main" id="{D32F7F58-A1A2-4779-A607-81547FF696C9}"/>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ttps/polarbearagreement.org/index.php/circumpolar-action-plan/2-year-implementation-plans/cap-2020-2023-implementation-plan/objective-2/ccc-a3" TargetMode="External"/><Relationship Id="rId13" Type="http://schemas.openxmlformats.org/officeDocument/2006/relationships/hyperlink" Target="http://https/polarbearagreement.org/index.php/circumpolar-action-plan/2-year-implementation-plans/cap-2020-2023-implementation-plan/objective-4/hm-a1" TargetMode="External"/><Relationship Id="rId18" Type="http://schemas.openxmlformats.org/officeDocument/2006/relationships/hyperlink" Target="http://https/polarbearagreement.org/index.php/circumpolar-action-plan/2-year-implementation-plans/cap-2020-2023-implementation-plan/objective-5/hbc-a5" TargetMode="External"/><Relationship Id="rId3" Type="http://schemas.openxmlformats.org/officeDocument/2006/relationships/hyperlink" Target="http://https/polarbearagreement.org/index.php/circumpolar-action-plan/2-year-implementation-plans/cap-2020-2023-implementation-plan/objective-4" TargetMode="External"/><Relationship Id="rId21" Type="http://schemas.openxmlformats.org/officeDocument/2006/relationships/hyperlink" Target="http://https/polarbearagreement.org/index.php/circumpolar-action-plan/2-year-implementation-plans/cap-2020-2023-implementation-plan/objective-6/t-a1" TargetMode="External"/><Relationship Id="rId7" Type="http://schemas.openxmlformats.org/officeDocument/2006/relationships/hyperlink" Target="https://polarbearagreement.org/index.php/circumpolar-action-plan/2-year-implementation-plans/cap-2020-2023-implementation-plan/objective-2/ccc-a2" TargetMode="External"/><Relationship Id="rId12" Type="http://schemas.openxmlformats.org/officeDocument/2006/relationships/hyperlink" Target="http://https/polarbearagreement.org/index.php/circumpolar-action-plan/2-year-implementation-plans/cap-2020-2023-implementation-plan/objective-3/eh-a2-3" TargetMode="External"/><Relationship Id="rId17" Type="http://schemas.openxmlformats.org/officeDocument/2006/relationships/hyperlink" Target="http://https/polarbearagreement.org/index.php/circumpolar-action-plan/2-year-implementation-plans/cap-2020-2023-implementation-plan/objective-5/hbc-a4" TargetMode="External"/><Relationship Id="rId2" Type="http://schemas.openxmlformats.org/officeDocument/2006/relationships/hyperlink" Target="http://https/polarbearagreement.org/index.php/circumpolar-action-plan/2-year-implementation-plans/cap-2020-2023-implementation-plan/objective-3" TargetMode="External"/><Relationship Id="rId16" Type="http://schemas.openxmlformats.org/officeDocument/2006/relationships/hyperlink" Target="http://https/polarbearagreement.org/index.php/circumpolar-action-plan/2-year-implementation-plans/cap-2020-2023-implementation-plan/objective-5/hbc-a3" TargetMode="External"/><Relationship Id="rId20" Type="http://schemas.openxmlformats.org/officeDocument/2006/relationships/hyperlink" Target="http://https/polarbearagreement.org/index.php/circumpolar-action-plan/2-year-implementation-plans/cap-2020-2023-implementation-plan/objective-5/hbc-a7" TargetMode="External"/><Relationship Id="rId1" Type="http://schemas.openxmlformats.org/officeDocument/2006/relationships/hyperlink" Target="http://https/polarbearagreement.org/index.php/circumpolar-action-plan/2-year-implementation-plans/cap-2020-2023-implementation-plan/objective-2" TargetMode="External"/><Relationship Id="rId6" Type="http://schemas.openxmlformats.org/officeDocument/2006/relationships/hyperlink" Target="http://https/polarbearagreement.org/index.php/circumpolar-action-plan/2-year-implementation-plans/cap-2020-2023-implementation-plan/objective-7" TargetMode="External"/><Relationship Id="rId11" Type="http://schemas.openxmlformats.org/officeDocument/2006/relationships/hyperlink" Target="http://https/polarbearagreement.org/index.php/circumpolar-action-plan/2-year-implementation-plans/cap-2020-2023-implementation-plan/objective-3/eh-a2-2" TargetMode="External"/><Relationship Id="rId5" Type="http://schemas.openxmlformats.org/officeDocument/2006/relationships/hyperlink" Target="http://https/polarbearagreement.org/index.php/circumpolar-action-plan/2-year-implementation-plans/cap-2020-2023-implementation-plan/objective-6" TargetMode="External"/><Relationship Id="rId15" Type="http://schemas.openxmlformats.org/officeDocument/2006/relationships/hyperlink" Target="http://https/polarbearagreement.org/index.php/circumpolar-action-plan/2-year-implementation-plans/cap-2020-2023-implementation-plan/objective-5/hbcis-2" TargetMode="External"/><Relationship Id="rId23" Type="http://schemas.openxmlformats.org/officeDocument/2006/relationships/drawing" Target="../drawings/drawing1.xml"/><Relationship Id="rId10" Type="http://schemas.openxmlformats.org/officeDocument/2006/relationships/hyperlink" Target="http://https/polarbearagreement.org/index.php/circumpolar-action-plan/2-year-implementation-plans/cap-2020-2023-implementation-plan/objective-3/eh-a2" TargetMode="External"/><Relationship Id="rId19" Type="http://schemas.openxmlformats.org/officeDocument/2006/relationships/hyperlink" Target="http://https/polarbearagreement.org/index.php/circumpolar-action-plan/2-year-implementation-plans/cap-2020-2023-implementation-plan/objective-5/hbc-a6" TargetMode="External"/><Relationship Id="rId4" Type="http://schemas.openxmlformats.org/officeDocument/2006/relationships/hyperlink" Target="http://https/polarbearagreement.org/index.php/circumpolar-action-plan/2-year-implementation-plans/cap-2020-2023-implementation-plan/objective-5" TargetMode="External"/><Relationship Id="rId9" Type="http://schemas.openxmlformats.org/officeDocument/2006/relationships/hyperlink" Target="http://https/polarbearagreement.org/index.php/circumpolar-action-plan/2-year-implementation-plans/cap-2020-2023-implementation-plan/objective-2/ccc-a5" TargetMode="External"/><Relationship Id="rId14" Type="http://schemas.openxmlformats.org/officeDocument/2006/relationships/hyperlink" Target="http://https/polarbearagreement.org/index.php/circumpolar-action-plan/2-year-implementation-plans/cap-2020-2023-implementation-plan/objective-5/hbc-a1"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polarbearagreement.org/index.php/working-groups/human-polar-bear-conflict/pb-conflict" TargetMode="External"/><Relationship Id="rId3" Type="http://schemas.openxmlformats.org/officeDocument/2006/relationships/hyperlink" Target="http://https/polarbearagreement.org/index.php/circumpolar-action-plan/2-year-implementation-plans/cap-2020-2023-implementation-plan/objective-4" TargetMode="External"/><Relationship Id="rId7" Type="http://schemas.openxmlformats.org/officeDocument/2006/relationships/hyperlink" Target="https://polarbearagreement.org/index.php/working-groups/human-polar-bear-conflict/pb-conflict" TargetMode="External"/><Relationship Id="rId2" Type="http://schemas.openxmlformats.org/officeDocument/2006/relationships/hyperlink" Target="http://https/polarbearagreement.org/index.php/circumpolar-action-plan/2-year-implementation-plans/cap-2020-2023-implementation-plan/objective-3" TargetMode="External"/><Relationship Id="rId1" Type="http://schemas.openxmlformats.org/officeDocument/2006/relationships/hyperlink" Target="http://https/polarbearagreement.org/index.php/circumpolar-action-plan/2-year-implementation-plans/cap-2020-2023-implementation-plan/objective-2" TargetMode="External"/><Relationship Id="rId6" Type="http://schemas.openxmlformats.org/officeDocument/2006/relationships/hyperlink" Target="http://https/polarbearagreement.org/index.php/circumpolar-action-plan/2-year-implementation-plans/cap-2020-2023-implementation-plan/objective-7" TargetMode="External"/><Relationship Id="rId5" Type="http://schemas.openxmlformats.org/officeDocument/2006/relationships/hyperlink" Target="http://https/polarbearagreement.org/index.php/circumpolar-action-plan/2-year-implementation-plans/cap-2020-2023-implementation-plan/objective-6" TargetMode="External"/><Relationship Id="rId4" Type="http://schemas.openxmlformats.org/officeDocument/2006/relationships/hyperlink" Target="http://https/polarbearagreement.org/index.php/circumpolar-action-plan/2-year-implementation-plans/cap-2020-2023-implementation-plan/objective-5"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https/polarbearagreement.org/index.php/circumpolar-action-plan/2-year-implementation-plans/cap-2020-2023-implementation-plan/objective-2/ccc-a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M92"/>
  <sheetViews>
    <sheetView tabSelected="1" zoomScaleNormal="100" workbookViewId="0">
      <pane ySplit="2" topLeftCell="A77" activePane="bottomLeft" state="frozen"/>
      <selection pane="bottomLeft" activeCell="A2" sqref="A2"/>
    </sheetView>
  </sheetViews>
  <sheetFormatPr defaultColWidth="9.140625" defaultRowHeight="15" x14ac:dyDescent="0.25"/>
  <cols>
    <col min="1" max="1" width="15.85546875" style="167" customWidth="1"/>
    <col min="2" max="2" width="11.28515625" style="54" customWidth="1"/>
    <col min="3" max="3" width="73.42578125" style="1" customWidth="1"/>
    <col min="4" max="4" width="19.5703125" style="180" customWidth="1"/>
    <col min="5" max="5" width="12.5703125" style="186" customWidth="1"/>
    <col min="6" max="6" width="5.5703125" customWidth="1"/>
    <col min="7" max="7" width="54.28515625" style="168" customWidth="1"/>
    <col min="8" max="8" width="21" style="191" customWidth="1"/>
    <col min="13" max="13" width="44" customWidth="1"/>
  </cols>
  <sheetData>
    <row r="1" spans="1:13" s="56" customFormat="1" ht="54.75" customHeight="1" x14ac:dyDescent="0.3">
      <c r="A1" s="165" t="s">
        <v>0</v>
      </c>
      <c r="B1" s="166" t="s">
        <v>1</v>
      </c>
      <c r="C1" s="166" t="s">
        <v>2</v>
      </c>
      <c r="D1" s="179" t="s">
        <v>3</v>
      </c>
      <c r="E1" s="185" t="s">
        <v>4</v>
      </c>
      <c r="F1" s="14"/>
      <c r="G1" s="57" t="s">
        <v>5</v>
      </c>
      <c r="H1" s="177" t="s">
        <v>6</v>
      </c>
      <c r="I1" s="14"/>
      <c r="J1" s="14"/>
      <c r="K1" s="14"/>
      <c r="L1" s="14"/>
      <c r="M1" s="14"/>
    </row>
    <row r="2" spans="1:13" ht="58.5" customHeight="1" x14ac:dyDescent="0.25"/>
    <row r="3" spans="1:13" s="151" customFormat="1" ht="34.5" customHeight="1" x14ac:dyDescent="0.25">
      <c r="A3" s="169" t="s">
        <v>7</v>
      </c>
      <c r="B3" s="157"/>
      <c r="C3" s="166"/>
      <c r="D3" s="181"/>
      <c r="E3" s="187"/>
      <c r="F3" s="157"/>
      <c r="G3" s="170"/>
      <c r="H3" s="192"/>
      <c r="I3" s="157"/>
      <c r="J3" s="157"/>
      <c r="K3" s="157"/>
      <c r="L3" s="157"/>
      <c r="M3" s="157"/>
    </row>
    <row r="4" spans="1:13" s="13" customFormat="1" ht="43.5" customHeight="1" x14ac:dyDescent="0.25">
      <c r="A4" s="171">
        <f>IF(AND((AVERAGE(E5:E8)=100%), (COUNTIF(H5:H9,"&gt;1")=0)),"Completed",0)</f>
        <v>0</v>
      </c>
      <c r="B4" s="206" t="str">
        <f>'O2-CCC-A2'!A4</f>
        <v xml:space="preserve">CCC-A2: Develop a climate change communications plan that outlines key messages (e.g., how climate change effects vary among subpopulations on both temporal and spatial scales, impacts to prey and denning habitat) regarding the threat to the Arctic and to polar bears from climate change and the need for the global community to reduce GHG emissions </v>
      </c>
      <c r="C4" s="206"/>
      <c r="D4" s="206"/>
      <c r="E4" s="206"/>
      <c r="F4" s="206"/>
      <c r="G4" s="206"/>
      <c r="H4" s="206"/>
      <c r="I4" s="206"/>
      <c r="J4" s="206"/>
      <c r="K4" s="206"/>
      <c r="L4" s="206"/>
      <c r="M4" s="206"/>
    </row>
    <row r="5" spans="1:13" s="1" customFormat="1" ht="75" x14ac:dyDescent="0.25">
      <c r="A5" s="172"/>
      <c r="B5" s="2"/>
      <c r="C5" s="1" t="str">
        <f>IF('O2-CCC-A2'!A7=0,"",'O2-CCC-A2'!A7)</f>
        <v xml:space="preserve">D1. Climate change communications plan that outlines i) key messages regarding the threats to the Arctic and polar bears from climate change and the need for the global community to reduce GHG emission, ii) how the messages will be delivered and iii) how the message will target different audience groups.  </v>
      </c>
      <c r="D5" s="182">
        <f>'O2-CCC-A2'!N7</f>
        <v>0</v>
      </c>
      <c r="E5" s="188">
        <f>'O2-CCC-A2'!O7</f>
        <v>1</v>
      </c>
      <c r="G5" s="173" t="str">
        <f>IF('O2-CCC-A2'!A13=0,"",'O2-CCC-A2'!A13)</f>
        <v>M1. Key CCC message categories presented to HoD</v>
      </c>
      <c r="H5" s="193">
        <f>'O2-CCC-A2'!N13</f>
        <v>1</v>
      </c>
    </row>
    <row r="6" spans="1:13" s="1" customFormat="1" ht="30" x14ac:dyDescent="0.25">
      <c r="A6" s="172"/>
      <c r="B6" s="2"/>
      <c r="C6" s="1" t="str">
        <f>IF('O2-CCC-A2'!A8=0,"",'O2-CCC-A2'!A8)</f>
        <v xml:space="preserve">D2. Finalized and /or developed drafts of communications products from a face to face meeting based on the outlines in D1.  </v>
      </c>
      <c r="D6" s="182">
        <f>'O2-CCC-A2'!N8</f>
        <v>1</v>
      </c>
      <c r="E6" s="188">
        <f>'O2-CCC-A2'!O8</f>
        <v>1</v>
      </c>
      <c r="G6" s="173" t="str">
        <f>IF('O2-CCC-A2'!A14=0,"",'O2-CCC-A2'!A14)</f>
        <v>M2. Invitations sent to external participants</v>
      </c>
      <c r="H6" s="193">
        <f>'O2-CCC-A2'!N14</f>
        <v>1</v>
      </c>
    </row>
    <row r="7" spans="1:13" s="1" customFormat="1" ht="30" x14ac:dyDescent="0.25">
      <c r="A7" s="172"/>
      <c r="B7" s="2"/>
      <c r="C7" s="1" t="str">
        <f>IF('O2-CCC-A2'!A9=0,"",'O2-CCC-A2'!A9)</f>
        <v xml:space="preserve">D3. Action plan listing defined communications activities and the responsible Partner organization, based on D1, D2, CCC-A3, CCC-A5, and EH-A7.  </v>
      </c>
      <c r="D7" s="182">
        <f>'O2-CCC-A2'!N9</f>
        <v>-9.9999999999999978E-2</v>
      </c>
      <c r="E7" s="188">
        <f>'O2-CCC-A2'!O9</f>
        <v>0.9</v>
      </c>
      <c r="F7" s="174"/>
      <c r="G7" s="173" t="str">
        <f>IF('O2-CCC-A2'!A15=0,"",'O2-CCC-A2'!A15)</f>
        <v>M3. Initiation of Climate Change Communications Working Group meetings</v>
      </c>
      <c r="H7" s="193">
        <f>'O2-CCC-A2'!N15</f>
        <v>1</v>
      </c>
    </row>
    <row r="8" spans="1:13" s="1" customFormat="1" ht="30" x14ac:dyDescent="0.25">
      <c r="A8" s="172"/>
      <c r="B8" s="2"/>
      <c r="C8" s="1" t="str">
        <f>IF('O2-CCC-A2'!A10=0,"",'O2-CCC-A2'!A10)</f>
        <v xml:space="preserve">D4. Recommendations on procedure for implementation of the climate change communication plan, monitoring and evaluation of its progress and impact. </v>
      </c>
      <c r="D8" s="182">
        <f>'O2-CCC-A2'!N10</f>
        <v>-9.9999999999999978E-2</v>
      </c>
      <c r="E8" s="188">
        <f>'O2-CCC-A2'!O10</f>
        <v>0.9</v>
      </c>
      <c r="G8" s="173" t="str">
        <f>IF('O2-CCC-A2'!A16=0,"",'O2-CCC-A2'!A16)</f>
        <v>M4. Virtual workshop to finalize products</v>
      </c>
      <c r="H8" s="193">
        <f>'O2-CCC-A2'!N16</f>
        <v>1</v>
      </c>
    </row>
    <row r="9" spans="1:13" s="1" customFormat="1" ht="30" x14ac:dyDescent="0.25">
      <c r="A9" s="172"/>
      <c r="B9" s="2"/>
      <c r="C9" s="1" t="str">
        <f>IF('O2-CCC-A2'!A11=0,"",'O2-CCC-A2'!A11)</f>
        <v/>
      </c>
      <c r="D9" s="182">
        <f>'O2-CCC-A2'!N11</f>
        <v>0</v>
      </c>
      <c r="E9" s="188"/>
      <c r="G9" s="173" t="str">
        <f>IF('O2-CCC-A2'!A17=0,"",'O2-CCC-A2'!A17)</f>
        <v>M5. Work products (D2), Action plan (D3) and recommendations (D4) presented to HoD</v>
      </c>
      <c r="H9" s="193">
        <f>'O2-CCC-A2'!N17</f>
        <v>1</v>
      </c>
    </row>
    <row r="10" spans="1:13" s="13" customFormat="1" ht="18.75" x14ac:dyDescent="0.25">
      <c r="A10" s="171" t="str">
        <f>IF(AND((AVERAGE(E11)=100%), (COUNTIF(H11:H13,"&gt;1")=0)),"Completed",0)</f>
        <v>Completed</v>
      </c>
      <c r="B10" s="202" t="str">
        <f>'O2-CCC-A3'!A4</f>
        <v>CCC- A3 - Identify strategic communications opportunities for the Range States to provide information regarding the threat to the Arctic and to polar bears from climate change and the need for the global community to reduce  GHG emissions</v>
      </c>
      <c r="C10" s="202"/>
      <c r="D10" s="202"/>
      <c r="E10" s="202"/>
      <c r="F10" s="202"/>
      <c r="G10" s="202"/>
      <c r="H10" s="202"/>
      <c r="I10" s="202"/>
      <c r="J10" s="202"/>
      <c r="K10" s="202"/>
      <c r="L10" s="202"/>
      <c r="M10" s="202"/>
    </row>
    <row r="11" spans="1:13" s="1" customFormat="1" ht="60" x14ac:dyDescent="0.25">
      <c r="A11" s="172"/>
      <c r="B11" s="2"/>
      <c r="C11" s="1" t="str">
        <f>IF('O2-CCC-A3'!A7=0,"",'O2-CCC-A3'!A7)</f>
        <v>D1. A list of strategic communication opportunities for the Range States to share the products developed through action CCC-A2. This would include key opportunities to communicate with each target audience and suggestions for suitable messages.</v>
      </c>
      <c r="D11" s="182">
        <f>'O2-CCC-A3'!N7</f>
        <v>0</v>
      </c>
      <c r="E11" s="188">
        <f>'O2-CCC-A3'!O7</f>
        <v>1</v>
      </c>
      <c r="G11" s="173" t="str">
        <f>IF('O2-CCC-A3'!A10=0,"",'O2-CCC-A3'!A10)</f>
        <v>M1. Initiation of Climate Change Communications Working Group meetings</v>
      </c>
      <c r="H11" s="193">
        <f>'O2-CCC-A3'!N10</f>
        <v>1</v>
      </c>
    </row>
    <row r="12" spans="1:13" s="1" customFormat="1" x14ac:dyDescent="0.25">
      <c r="A12" s="172"/>
      <c r="B12" s="2"/>
      <c r="D12" s="182"/>
      <c r="E12" s="188"/>
      <c r="G12" s="173" t="str">
        <f>IF('O2-CCC-A3'!A11=0,"",'O2-CCC-A3'!A11)</f>
        <v>M2. Virtual workshop to finalize products</v>
      </c>
      <c r="H12" s="193">
        <f>'O2-CCC-A3'!N11</f>
        <v>1</v>
      </c>
    </row>
    <row r="13" spans="1:13" s="1" customFormat="1" ht="30" x14ac:dyDescent="0.25">
      <c r="A13" s="172"/>
      <c r="B13" s="2"/>
      <c r="D13" s="182"/>
      <c r="E13" s="188"/>
      <c r="G13" s="173" t="str">
        <f>IF('O2-CCC-A3'!A12=0,"",'O2-CCC-A3'!A12)</f>
        <v>M3. List of strategic communication opportunities (D1) presented to HoD</v>
      </c>
      <c r="H13" s="193">
        <f>'O2-CCC-A3'!N12</f>
        <v>1</v>
      </c>
    </row>
    <row r="14" spans="1:13" s="13" customFormat="1" ht="18.75" x14ac:dyDescent="0.25">
      <c r="A14" s="171">
        <f>IF(AND((AVERAGE(E15:E17)=100%), (COUNTIF(H15:H18,"&gt;1")=0)),"Completed",0)</f>
        <v>0</v>
      </c>
      <c r="B14" s="207" t="str">
        <f>'O2-CCC-A5'!A4</f>
        <v>CCC-A5 - Enter into climate change communications partnerships with organizations that have targeted audiences and strong public reach</v>
      </c>
      <c r="C14" s="207"/>
      <c r="D14" s="207"/>
      <c r="E14" s="207"/>
      <c r="F14" s="207"/>
      <c r="G14" s="207"/>
      <c r="H14" s="207"/>
      <c r="I14" s="207"/>
      <c r="J14" s="207"/>
      <c r="K14" s="207"/>
      <c r="L14" s="207"/>
      <c r="M14" s="207"/>
    </row>
    <row r="15" spans="1:13" s="1" customFormat="1" ht="45" x14ac:dyDescent="0.25">
      <c r="A15" s="172"/>
      <c r="B15" s="2"/>
      <c r="C15" s="1" t="str">
        <f>IF('O2-CCC-A5'!A7=0,"",'O2-CCC-A5'!A7)</f>
        <v>D1. Partner organizations will have provided input on how best to convey the messages developed by Range States and PBSG through the work of the CCCWG.</v>
      </c>
      <c r="D15" s="182">
        <v>0</v>
      </c>
      <c r="E15" s="188">
        <f>'O2-CCC-A5'!O7</f>
        <v>1</v>
      </c>
      <c r="G15" s="173" t="str">
        <f>IF('O2-CCC-A5'!A12=0,"",'O2-CCC-A5'!A12)</f>
        <v>M1. External participants identified and approved by HoD</v>
      </c>
      <c r="H15" s="193">
        <f>'O2-CCC-A5'!N12</f>
        <v>1</v>
      </c>
    </row>
    <row r="16" spans="1:13" s="1" customFormat="1" ht="45" x14ac:dyDescent="0.25">
      <c r="A16" s="172"/>
      <c r="B16" s="2"/>
      <c r="C16" s="1" t="str">
        <f>IF('O2-CCC-A5'!A8=0,"",'O2-CCC-A5'!A8)</f>
        <v>D2. Partner organizations on the CCCWG have begun sharing the communications products that were developed through CCC- A2 with the audiences which they have access to.</v>
      </c>
      <c r="D16" s="182">
        <v>0</v>
      </c>
      <c r="E16" s="188">
        <f>'O2-CCC-A5'!O8</f>
        <v>1</v>
      </c>
      <c r="G16" s="173" t="str">
        <f>IF('O2-CCC-A5'!A13=0,"",'O2-CCC-A5'!A13)</f>
        <v>M2. Initiation of Climate Change Communications Working Group meetings</v>
      </c>
      <c r="H16" s="193">
        <f>'O2-CCC-A5'!N13</f>
        <v>1</v>
      </c>
    </row>
    <row r="17" spans="1:13" s="1" customFormat="1" ht="30" x14ac:dyDescent="0.25">
      <c r="A17" s="172"/>
      <c r="B17" s="2"/>
      <c r="C17" s="1" t="str">
        <f>IF('O2-CCC-A5'!A9=0,"",'O2-CCC-A5'!A9)</f>
        <v>D3. Partner organizations will identify future strategic communication opportunities to share key messages (CCC-A3).</v>
      </c>
      <c r="D17" s="182">
        <v>0</v>
      </c>
      <c r="E17" s="188">
        <f>'O2-CCC-A5'!O9</f>
        <v>1</v>
      </c>
      <c r="G17" s="173" t="str">
        <f>IF('O2-CCC-A5'!A14=0,"",'O2-CCC-A5'!A14)</f>
        <v>M3. Work products (D2), Action plan (D3) and recommendations presented to HoD</v>
      </c>
      <c r="H17" s="193">
        <f>'O2-CCC-A5'!N14</f>
        <v>1</v>
      </c>
    </row>
    <row r="18" spans="1:13" s="1" customFormat="1" ht="30" x14ac:dyDescent="0.25">
      <c r="A18" s="172"/>
      <c r="B18" s="2"/>
      <c r="C18" s="1" t="str">
        <f>IF('O2-CCC-A5'!A10=0,"",'O2-CCC-A5'!A10)</f>
        <v/>
      </c>
      <c r="D18" s="182">
        <v>0</v>
      </c>
      <c r="E18" s="188"/>
      <c r="G18" s="173" t="str">
        <f>IF('O2-CCC-A5'!A15=0,"",'O2-CCC-A5'!A15)</f>
        <v>M4. Operating team develops framework for maintaining long-term partnerships with partner organizations</v>
      </c>
      <c r="H18" s="193">
        <f>'O2-CCC-A5'!N15</f>
        <v>3</v>
      </c>
    </row>
    <row r="19" spans="1:13" s="159" customFormat="1" ht="32.25" customHeight="1" x14ac:dyDescent="0.25">
      <c r="A19" s="169" t="s">
        <v>8</v>
      </c>
      <c r="B19" s="157"/>
      <c r="C19" s="175"/>
      <c r="D19" s="183"/>
      <c r="E19" s="189"/>
      <c r="F19" s="158"/>
      <c r="G19" s="176"/>
      <c r="H19" s="194"/>
      <c r="I19" s="158"/>
      <c r="J19" s="158"/>
      <c r="K19" s="158"/>
      <c r="L19" s="158"/>
      <c r="M19" s="158"/>
    </row>
    <row r="20" spans="1:13" s="13" customFormat="1" ht="18.75" x14ac:dyDescent="0.25">
      <c r="A20" s="171">
        <f>IF(AND((AVERAGE(E21:E24)=100%), (COUNTIF(H21:H24,"&gt;1")=0)),"Completed",0)</f>
        <v>0</v>
      </c>
      <c r="B20" s="202" t="str">
        <f>'O3-EH-A1'!A4</f>
        <v xml:space="preserve">EH – A1 - The PBSG will be asked to define categories of essential polar bear habitat and then compile existing information to generate an inventory of essential habitat by the categories (and identify gaps in existing information).   </v>
      </c>
      <c r="C20" s="202"/>
      <c r="D20" s="202"/>
      <c r="E20" s="202"/>
      <c r="F20" s="202"/>
      <c r="G20" s="202"/>
      <c r="H20" s="202"/>
      <c r="I20" s="202"/>
      <c r="J20" s="202"/>
      <c r="K20" s="202"/>
      <c r="L20" s="202"/>
      <c r="M20" s="202"/>
    </row>
    <row r="21" spans="1:13" s="1" customFormat="1" ht="30" x14ac:dyDescent="0.25">
      <c r="A21" s="172"/>
      <c r="B21" s="2"/>
      <c r="C21" s="69" t="str">
        <f>IF('O3-EH-A1'!A7=0,"",'O3-EH-A1'!A7)</f>
        <v>D1. Definition of categories of essential polar bear habitat (compiled by PBSG)</v>
      </c>
      <c r="D21" s="184">
        <f>'O3-EH-A1'!N7</f>
        <v>0</v>
      </c>
      <c r="E21" s="190">
        <f>'O3-EH-A1'!O7</f>
        <v>1</v>
      </c>
      <c r="G21" s="173" t="str">
        <f>IF('O3-EH-A1'!A14=0,"",'O3-EH-A1'!A14)</f>
        <v>M1. Request sent to the PBSG for assistance in implementation of the Action EH-A1</v>
      </c>
      <c r="H21" s="193">
        <f>'O3-EH-A1'!N14</f>
        <v>1</v>
      </c>
    </row>
    <row r="22" spans="1:13" s="1" customFormat="1" ht="30" x14ac:dyDescent="0.25">
      <c r="A22" s="172"/>
      <c r="B22" s="2"/>
      <c r="C22" s="1" t="str">
        <f>IF('O3-EH-A1'!A8=0,"",'O3-EH-A1'!A8)</f>
        <v>D2. Document identifying essential habitat that is commonly used by polar bears (compiled by PBSG)</v>
      </c>
      <c r="D22" s="184">
        <f>'O3-EH-A1'!N8</f>
        <v>0</v>
      </c>
      <c r="E22" s="190">
        <f>'O3-EH-A1'!O8</f>
        <v>1</v>
      </c>
      <c r="G22" s="173" t="str">
        <f>IF('O3-EH-A1'!A15=0,"",'O3-EH-A1'!A15)</f>
        <v>M2. Base map created by PBSG co-chairs and populated by PBSG members</v>
      </c>
      <c r="H22" s="193">
        <f>'O3-EH-A1'!N15</f>
        <v>1</v>
      </c>
    </row>
    <row r="23" spans="1:13" s="1" customFormat="1" ht="45" x14ac:dyDescent="0.25">
      <c r="A23" s="172"/>
      <c r="B23" s="2"/>
      <c r="C23" s="1" t="str">
        <f>IF('O3-EH-A1'!A9=0,"",'O3-EH-A1'!A9)</f>
        <v>D3. Identification of which particular categories of essential habitat tracking/monitoring should focus on, based on D2 and resource availability (completed by the PBRS)</v>
      </c>
      <c r="D23" s="184">
        <f>'O3-EH-A1'!N9</f>
        <v>0</v>
      </c>
      <c r="E23" s="190">
        <f>'O3-EH-A1'!O9</f>
        <v>0</v>
      </c>
      <c r="G23" s="173" t="str">
        <f>IF('O3-EH-A1'!A16=0,"",'O3-EH-A1'!A16)</f>
        <v>M3. Action deliverables (D1, D2) presented to the HoD</v>
      </c>
      <c r="H23" s="193">
        <f>'O3-EH-A1'!N16</f>
        <v>1</v>
      </c>
    </row>
    <row r="24" spans="1:13" s="1" customFormat="1" ht="30" x14ac:dyDescent="0.25">
      <c r="A24" s="172"/>
      <c r="B24" s="2"/>
      <c r="C24" s="1" t="str">
        <f>IF('O3-EH-A1'!A10=0,"",'O3-EH-A1'!A10)</f>
        <v>D4. Document detailing the appropriate methods and frequency for tracking changes in essential habitat (completed by PBSG)</v>
      </c>
      <c r="D24" s="184">
        <f>'O3-EH-A1'!N10</f>
        <v>0</v>
      </c>
      <c r="E24" s="190">
        <f>'O3-EH-A1'!O10</f>
        <v>0</v>
      </c>
      <c r="G24" s="173" t="str">
        <f>IF('O3-EH-A1'!A17=0,"",'O3-EH-A1'!A17)</f>
        <v>M4.  Action deliverables (D3, D4) presented to the HoD</v>
      </c>
      <c r="H24" s="193">
        <f>'O3-EH-A1'!N17</f>
        <v>2</v>
      </c>
    </row>
    <row r="25" spans="1:13" s="13" customFormat="1" ht="18.75" x14ac:dyDescent="0.25">
      <c r="A25" s="171">
        <f>IF(AND((AVERAGE(E26:E29)=100%), (COUNTIF(H26:H29,"&gt;1")=0)),"Completed",0)</f>
        <v>0</v>
      </c>
      <c r="B25" s="202" t="str">
        <f>'O3-EH-A2'!A4</f>
        <v xml:space="preserve">EH – A2 - Define levels of protective status of polar bear essential habitat (likely 3 categories) </v>
      </c>
      <c r="C25" s="202"/>
      <c r="D25" s="202"/>
      <c r="E25" s="202"/>
      <c r="F25" s="202"/>
      <c r="G25" s="202"/>
      <c r="H25" s="202"/>
      <c r="I25" s="202"/>
      <c r="J25" s="202"/>
      <c r="K25" s="202"/>
      <c r="L25" s="202"/>
      <c r="M25" s="202"/>
    </row>
    <row r="26" spans="1:13" s="1" customFormat="1" x14ac:dyDescent="0.25">
      <c r="A26" s="172"/>
      <c r="B26" s="2"/>
      <c r="C26" s="1" t="str">
        <f>IF('O3-EH-A2'!A7=0,"",'O3-EH-A2'!A7)</f>
        <v xml:space="preserve">D1.  A definition of polar bear essential habitat that is agreed upon by the PBRS. </v>
      </c>
      <c r="D26" s="182">
        <f>'O3-EH-A2'!N7</f>
        <v>0</v>
      </c>
      <c r="E26" s="188">
        <f>'O3-EH-A2'!O7</f>
        <v>0</v>
      </c>
      <c r="G26" s="173" t="str">
        <f>IF('O3-EH-A2'!A14=0,"",'O3-EH-A2'!A14)</f>
        <v/>
      </c>
      <c r="H26" s="193">
        <f>'O3-EH-A2'!N14</f>
        <v>2</v>
      </c>
    </row>
    <row r="27" spans="1:13" s="1" customFormat="1" ht="45" x14ac:dyDescent="0.25">
      <c r="A27" s="172"/>
      <c r="B27" s="2"/>
      <c r="C27" s="1" t="str">
        <f>IF('O3-EH-A2'!A8=0,"",'O3-EH-A2'!A8)</f>
        <v xml:space="preserve">D2.  Table listing the protected areas in each (or some of) the PBRS that overlap with polar bear essential habitat, and which IUCN protected areas category they are most similar to. </v>
      </c>
      <c r="D27" s="182">
        <f>'O3-EH-A2'!N8</f>
        <v>0</v>
      </c>
      <c r="E27" s="188">
        <f>'O3-EH-A2'!O8</f>
        <v>0</v>
      </c>
      <c r="G27" s="173" t="str">
        <f>IF('O3-EH-A2'!A15=0,"",'O3-EH-A2'!A15)</f>
        <v/>
      </c>
      <c r="H27" s="193">
        <f>'O3-EH-A2'!N15</f>
        <v>2</v>
      </c>
    </row>
    <row r="28" spans="1:13" s="1" customFormat="1" ht="30" x14ac:dyDescent="0.25">
      <c r="A28" s="172"/>
      <c r="B28" s="2"/>
      <c r="C28" s="1" t="str">
        <f>IF('O3-EH-A2'!A9=0,"",'O3-EH-A2'!A9)</f>
        <v xml:space="preserve">D3. Document identifying which areas of polar bears essential habitat currently receive protection, and which do not receive protection. </v>
      </c>
      <c r="D28" s="182">
        <f>'O3-EH-A2'!N9</f>
        <v>0</v>
      </c>
      <c r="E28" s="188">
        <f>'O3-EH-A2'!O9</f>
        <v>0</v>
      </c>
      <c r="G28" s="173" t="str">
        <f>IF('O3-EH-A2'!A16=0,"",'O3-EH-A2'!A16)</f>
        <v/>
      </c>
      <c r="H28" s="193">
        <f>'O3-EH-A2'!N16</f>
        <v>2</v>
      </c>
    </row>
    <row r="29" spans="1:13" s="1" customFormat="1" ht="30" x14ac:dyDescent="0.25">
      <c r="A29" s="172"/>
      <c r="B29" s="2"/>
      <c r="C29" s="1" t="str">
        <f>IF('O3-EH-A2'!A10=0,"",'O3-EH-A2'!A10)</f>
        <v>D4. A map illustrating how the amount of protected polar bear essential habitat is likely to change as the climate in Arctic ecosytem changes.</v>
      </c>
      <c r="D29" s="182">
        <f>'O3-EH-A2'!N10</f>
        <v>0</v>
      </c>
      <c r="E29" s="188">
        <f>'O3-EH-A2'!O10</f>
        <v>0</v>
      </c>
      <c r="G29" s="173" t="str">
        <f>IF('O3-EH-A2'!A17=0,"",'O3-EH-A2'!A17)</f>
        <v/>
      </c>
      <c r="H29" s="193">
        <f>'O3-EH-A2'!N17</f>
        <v>2</v>
      </c>
    </row>
    <row r="30" spans="1:13" s="13" customFormat="1" ht="18.75" x14ac:dyDescent="0.25">
      <c r="A30" s="171" t="str">
        <f>IF(AND((AVERAGE(E31:E32)=100%), (COUNTIF(H31:H33,"&gt;1")=0)),"Completed",0)</f>
        <v>Completed</v>
      </c>
      <c r="B30" s="202" t="str">
        <f>'O3-EH-A7'!A4</f>
        <v>EH - A7 - Develop messages about the importance of conserving essential habitat</v>
      </c>
      <c r="C30" s="202"/>
      <c r="D30" s="202"/>
      <c r="E30" s="202"/>
      <c r="F30" s="202"/>
      <c r="G30" s="202"/>
      <c r="H30" s="202"/>
      <c r="I30" s="202"/>
      <c r="J30" s="202"/>
      <c r="K30" s="202"/>
      <c r="L30" s="202"/>
      <c r="M30" s="202"/>
    </row>
    <row r="31" spans="1:13" s="1" customFormat="1" ht="30" x14ac:dyDescent="0.25">
      <c r="A31" s="172"/>
      <c r="B31" s="2"/>
      <c r="C31" s="1" t="str">
        <f>IF('O3-EH-A7'!A7=0,"",'O3-EH-A7'!A7)</f>
        <v>D1. Draft messages about the importance of conserving essential habitat</v>
      </c>
      <c r="D31" s="182">
        <f>'O3-EH-A7'!N7</f>
        <v>1</v>
      </c>
      <c r="E31" s="188">
        <f>'O3-EH-A7'!O7</f>
        <v>1</v>
      </c>
      <c r="G31" s="173" t="str">
        <f>IF('O3-EH-A7'!A13=0,"",'O3-EH-A7'!A13)</f>
        <v>M1. Initiation of Climate Change Communications Working Group meetings</v>
      </c>
      <c r="H31" s="193">
        <f>'O3-EH-A7'!N13</f>
        <v>1</v>
      </c>
    </row>
    <row r="32" spans="1:13" s="1" customFormat="1" ht="26.25" customHeight="1" x14ac:dyDescent="0.25">
      <c r="A32" s="172"/>
      <c r="B32" s="2"/>
      <c r="C32" s="1" t="str">
        <f>IF('O3-EH-A7'!A8=0,"",'O3-EH-A7'!A8)</f>
        <v>D2: Final messages about the importance of conserving essential habitat</v>
      </c>
      <c r="D32" s="182">
        <f>'O3-EH-A7'!N8</f>
        <v>0</v>
      </c>
      <c r="E32" s="188">
        <f>'O3-EH-A7'!O8</f>
        <v>1</v>
      </c>
      <c r="G32" s="173" t="str">
        <f>IF('O3-EH-A7'!A14=0,"",'O3-EH-A7'!A14)</f>
        <v>M2. Virtual workshop to finalize messages</v>
      </c>
      <c r="H32" s="178">
        <f>'O3-EH-A7'!N14</f>
        <v>1</v>
      </c>
    </row>
    <row r="33" spans="1:13" s="1" customFormat="1" x14ac:dyDescent="0.25">
      <c r="A33" s="172"/>
      <c r="B33" s="2"/>
      <c r="C33" s="1" t="str">
        <f>IF('O3-EH-A7'!A9=0,"",'O3-EH-A7'!A9)</f>
        <v/>
      </c>
      <c r="D33" s="182">
        <f>'O3-EH-A7'!N9</f>
        <v>0</v>
      </c>
      <c r="E33" s="188"/>
      <c r="G33" s="173" t="str">
        <f>IF('O3-EH-A7'!A15=0,"",'O3-EH-A7'!A15)</f>
        <v>M3. Messages presented to HoD</v>
      </c>
      <c r="H33" s="178">
        <f>'O3-EH-A7'!N15</f>
        <v>1</v>
      </c>
    </row>
    <row r="34" spans="1:13" s="159" customFormat="1" ht="35.25" customHeight="1" x14ac:dyDescent="0.25">
      <c r="A34" s="169" t="s">
        <v>9</v>
      </c>
      <c r="B34" s="157"/>
      <c r="C34" s="175"/>
      <c r="D34" s="183"/>
      <c r="E34" s="189"/>
      <c r="F34" s="158"/>
      <c r="G34" s="176"/>
      <c r="H34" s="194"/>
      <c r="I34" s="158"/>
      <c r="J34" s="158"/>
      <c r="K34" s="158"/>
      <c r="L34" s="158"/>
      <c r="M34" s="158"/>
    </row>
    <row r="35" spans="1:13" ht="66" customHeight="1" x14ac:dyDescent="0.25">
      <c r="A35" s="171" t="str">
        <f>IF(AND((AVERAGE(E36)=100%), (COUNTIF(H36:H38,"&gt;1")=0)),"Completed",0)</f>
        <v>Completed</v>
      </c>
      <c r="B35" s="203" t="str">
        <f>'O4-HM-A1,2,3'!A4</f>
        <v>Harvest Management Actions:   
HM – A1 - Define the components necessary for a “quantitative assessment of the population”.
HM – A2 - Define “biologically sustainable harvest” in terms of conserving polar bear subpopulations for future generations.
HM – A3 - Define the components of a “demonstrated sustainable harvest management regime”.</v>
      </c>
      <c r="C35" s="203"/>
      <c r="D35" s="203"/>
      <c r="E35" s="203"/>
      <c r="F35" s="203"/>
      <c r="G35" s="203"/>
      <c r="H35" s="203"/>
      <c r="I35" s="203"/>
      <c r="J35" s="203"/>
      <c r="K35" s="203"/>
      <c r="L35" s="203"/>
      <c r="M35" s="203"/>
    </row>
    <row r="36" spans="1:13" s="1" customFormat="1" ht="45" x14ac:dyDescent="0.25">
      <c r="A36" s="172"/>
      <c r="B36" s="2"/>
      <c r="C36" s="1" t="str">
        <f>IF('O4-HM-A1,2,3'!A7=0,"",'O4-HM-A1,2,3'!A7)</f>
        <v>D1. A white paper that identifies the components necessary to define a quantitative assessment of the population (HM-A1) as well as HM-A2 and HM-A3</v>
      </c>
      <c r="D36" s="182">
        <f>'O4-HM-A1,2,3'!N7</f>
        <v>0</v>
      </c>
      <c r="E36" s="188">
        <f>'O4-HM-A1,2,3'!O7</f>
        <v>1</v>
      </c>
      <c r="G36" s="173" t="str">
        <f>IF('O4-HM-A1,2,3'!A13=0,"",'O4-HM-A1,2,3'!A13)</f>
        <v>M1. Phase 1: 1st draft white paper complete</v>
      </c>
      <c r="H36" s="193">
        <f>'O4-HM-A1,2,3'!N13</f>
        <v>1</v>
      </c>
    </row>
    <row r="37" spans="1:13" s="1" customFormat="1" ht="30" x14ac:dyDescent="0.25">
      <c r="A37" s="172"/>
      <c r="B37" s="2"/>
      <c r="C37" s="1" t="str">
        <f>IF('O4-HM-A1,2,3'!A8=0,"",'O4-HM-A1,2,3'!A8)</f>
        <v/>
      </c>
      <c r="D37" s="182">
        <f>'O4-HM-A1,2,3'!N8</f>
        <v>0</v>
      </c>
      <c r="E37" s="188"/>
      <c r="G37" s="173" t="str">
        <f>IF('O4-HM-A1,2,3'!A14=0,"",'O4-HM-A1,2,3'!A14)</f>
        <v>M2. Phase 2: review by PBSG and other Range States; 2nd draft complete</v>
      </c>
      <c r="H37" s="193">
        <f>'O4-HM-A1,2,3'!N14</f>
        <v>1</v>
      </c>
    </row>
    <row r="38" spans="1:13" s="1" customFormat="1" x14ac:dyDescent="0.25">
      <c r="A38" s="172"/>
      <c r="B38" s="2"/>
      <c r="C38" s="1" t="str">
        <f>IF('O4-HM-A1,2,3'!A9=0,"",'O4-HM-A1,2,3'!A9)</f>
        <v/>
      </c>
      <c r="D38" s="182">
        <f>'O4-HM-A1,2,3'!N9</f>
        <v>0</v>
      </c>
      <c r="E38" s="188"/>
      <c r="G38" s="173" t="str">
        <f>IF('O4-HM-A1,2,3'!A15=0,"",'O4-HM-A1,2,3'!A15)</f>
        <v>M3. Phase 3: Domestic consultation complete</v>
      </c>
      <c r="H38" s="193">
        <f>'O4-HM-A1,2,3'!N15</f>
        <v>1</v>
      </c>
    </row>
    <row r="39" spans="1:13" s="159" customFormat="1" ht="29.25" customHeight="1" x14ac:dyDescent="0.25">
      <c r="A39" s="169" t="s">
        <v>10</v>
      </c>
      <c r="B39" s="157"/>
      <c r="C39" s="175"/>
      <c r="D39" s="183"/>
      <c r="E39" s="189"/>
      <c r="F39" s="158"/>
      <c r="G39" s="176"/>
      <c r="H39" s="194"/>
      <c r="I39" s="158"/>
      <c r="J39" s="158"/>
      <c r="K39" s="158"/>
      <c r="L39" s="158"/>
      <c r="M39" s="158"/>
    </row>
    <row r="40" spans="1:13" ht="18.75" x14ac:dyDescent="0.25">
      <c r="A40" s="171">
        <f>IF(AND((AVERAGE(E41:E45)=100%), (COUNTIF(H41:H43,"&gt;1")=0)),"Completed",0)</f>
        <v>0</v>
      </c>
      <c r="B40" s="202" t="str">
        <f>'O5-HBC-A1'!A4</f>
        <v>HBC-A1 - Make available to all Range States the Polar Bear Human Information Management System (PBHIMS); use SMART where possible</v>
      </c>
      <c r="C40" s="202"/>
      <c r="D40" s="202"/>
      <c r="E40" s="202"/>
      <c r="F40" s="202"/>
      <c r="G40" s="202"/>
      <c r="H40" s="202"/>
      <c r="I40" s="202"/>
      <c r="J40" s="202"/>
      <c r="K40" s="202"/>
      <c r="L40" s="202"/>
      <c r="M40" s="202"/>
    </row>
    <row r="41" spans="1:13" s="1" customFormat="1" ht="30" x14ac:dyDescent="0.25">
      <c r="A41" s="172"/>
      <c r="B41" s="2"/>
      <c r="C41" s="1" t="str">
        <f>IF('O5-HBC-A1'!A7=0,"",'O5-HBC-A1'!A7)</f>
        <v>D1. PBHIMS definitions for an ‘incident’ refined and agreed by CWG</v>
      </c>
      <c r="D41" s="182">
        <f>'O5-HBC-A1'!N7</f>
        <v>1</v>
      </c>
      <c r="E41" s="188">
        <f>'O5-HBC-A1'!O7</f>
        <v>1</v>
      </c>
      <c r="G41" s="173" t="str">
        <f>IF('O5-HBC-A1'!A14=0,"",'O5-HBC-A1'!A14)</f>
        <v>M1. PBHIMS-SMART pilot sites have reported data from the first field season</v>
      </c>
      <c r="H41" s="193">
        <f>'O5-HBC-A1'!N14</f>
        <v>3</v>
      </c>
    </row>
    <row r="42" spans="1:13" s="1" customFormat="1" ht="45" x14ac:dyDescent="0.25">
      <c r="A42" s="172"/>
      <c r="B42" s="2"/>
      <c r="C42" s="1" t="str">
        <f>IF('O5-HBC-A1'!A8=0,"",'O5-HBC-A1'!A8)</f>
        <v>D2. Smart Mobile Data collection interface adapted for each jurisdiction/ interested stakeholder</v>
      </c>
      <c r="D42" s="182">
        <f>'O5-HBC-A1'!N8</f>
        <v>0</v>
      </c>
      <c r="E42" s="188">
        <f>'O5-HBC-A1'!O8</f>
        <v>1</v>
      </c>
      <c r="G42" s="173" t="str">
        <f>IF('O5-HBC-A1'!A15=0,"",'O5-HBC-A1'!A15)</f>
        <v xml:space="preserve">M2. PBHIMS-SMART database, interface, and collection protocols (parameter definitions) are optimized with feedback from pilot sites </v>
      </c>
      <c r="H42" s="193">
        <f>'O5-HBC-A1'!N15</f>
        <v>3</v>
      </c>
    </row>
    <row r="43" spans="1:13" s="1" customFormat="1" ht="45" x14ac:dyDescent="0.25">
      <c r="A43" s="172"/>
      <c r="B43" s="2"/>
      <c r="C43" s="1" t="str">
        <f>IF('O5-HBC-A1'!A9=0,"",'O5-HBC-A1'!A9)</f>
        <v>D3. Standardized PBHIMS-SMART data reporting to fulfill HBC 3-5</v>
      </c>
      <c r="D43" s="182">
        <f>'O5-HBC-A1'!N9</f>
        <v>0</v>
      </c>
      <c r="E43" s="188">
        <f>'O5-HBC-A1'!O9</f>
        <v>1</v>
      </c>
      <c r="G43" s="173" t="str">
        <f>IF('O5-HBC-A1'!A16=0,"",'O5-HBC-A1'!A16)</f>
        <v xml:space="preserve">M3. Range States and interested stakeholders can use and administer SMART effectively including data collection, data management, data analysis, and standardized reports. </v>
      </c>
      <c r="H43" s="193">
        <f>'O5-HBC-A1'!N16</f>
        <v>3</v>
      </c>
    </row>
    <row r="44" spans="1:13" s="1" customFormat="1" ht="30" x14ac:dyDescent="0.25">
      <c r="A44" s="172"/>
      <c r="B44" s="2"/>
      <c r="C44" s="1" t="str">
        <f>IF('O5-HBC-A1'!A10=0,"",'O5-HBC-A1'!A10)</f>
        <v>D4. SMART Connect Database for Data storage and analysis for each interested jurisdiction/ interested stakeholder</v>
      </c>
      <c r="D44" s="182">
        <f>'O5-HBC-A1'!N10</f>
        <v>-0.4</v>
      </c>
      <c r="E44" s="188">
        <f>'O5-HBC-A1'!O10</f>
        <v>0.6</v>
      </c>
      <c r="G44" s="173" t="str">
        <f>IF('O5-HBC-A1'!A17=0,"",'O5-HBC-A1'!A17)</f>
        <v/>
      </c>
      <c r="H44" s="193"/>
    </row>
    <row r="45" spans="1:13" s="1" customFormat="1" ht="16.5" customHeight="1" x14ac:dyDescent="0.25">
      <c r="A45" s="172"/>
      <c r="B45" s="2"/>
      <c r="C45" s="1" t="str">
        <f>IF('O5-HBC-A1'!A11=0,"",'O5-HBC-A1'!A11)</f>
        <v>D5. Trained Personnel in each range state (Training of Trainers)</v>
      </c>
      <c r="D45" s="182">
        <f>'O5-HBC-A1'!N11</f>
        <v>-0.6</v>
      </c>
      <c r="E45" s="188">
        <f>'O5-HBC-A1'!O11</f>
        <v>0.4</v>
      </c>
      <c r="G45" s="173" t="str">
        <f>IF('O5-HBC-A1'!A18=0,"",'O5-HBC-A1'!A18)</f>
        <v/>
      </c>
      <c r="H45" s="193"/>
    </row>
    <row r="46" spans="1:13" ht="18.75" x14ac:dyDescent="0.25">
      <c r="A46" s="171" t="str">
        <f>IF(AND((AVERAGE(E47)=100%), (COUNTIF(H47:H49,"&gt;1")=0)),"Completed",0)</f>
        <v>Completed</v>
      </c>
      <c r="B46" s="202" t="str">
        <f>'O5-HBCIS-2'!A4</f>
        <v>HBCIS – 2 - Make available on the RS website Bear deterrent training protocols from the U.S., Canada, and Norway</v>
      </c>
      <c r="C46" s="202"/>
      <c r="D46" s="202"/>
      <c r="E46" s="202"/>
      <c r="F46" s="202"/>
      <c r="G46" s="202"/>
      <c r="H46" s="202"/>
      <c r="I46" s="202"/>
      <c r="J46" s="202"/>
      <c r="K46" s="202"/>
      <c r="L46" s="202"/>
      <c r="M46" s="202"/>
    </row>
    <row r="47" spans="1:13" s="1" customFormat="1" ht="30" x14ac:dyDescent="0.25">
      <c r="A47" s="172"/>
      <c r="B47" s="2"/>
      <c r="C47" s="1" t="str">
        <f>IF('O5-HBCIS-2'!A7=0,"",'O5-HBCIS-2'!A7)</f>
        <v>D1. A document containing an annotated list of polar bear deterrents programs and training protocols currently in use across the polar bear range states</v>
      </c>
      <c r="D47" s="182">
        <f>'O5-HBCIS-2'!N7</f>
        <v>0</v>
      </c>
      <c r="E47" s="188">
        <f>'O5-HBCIS-2'!O7</f>
        <v>1</v>
      </c>
      <c r="G47" s="173" t="str">
        <f>IF('O5-HBCIS-2'!A13=0,"",'O5-HBCIS-2'!A13)</f>
        <v>M1. Contractor hired (by Canada) to compile the work</v>
      </c>
      <c r="H47" s="193">
        <f>'O5-HBCIS-2'!N13</f>
        <v>1</v>
      </c>
    </row>
    <row r="48" spans="1:13" s="1" customFormat="1" x14ac:dyDescent="0.25">
      <c r="A48" s="172"/>
      <c r="B48" s="2"/>
      <c r="C48" s="1" t="str">
        <f>IF('O5-HBCIS-2'!A8=0,"",'O5-HBCIS-2'!A8)</f>
        <v/>
      </c>
      <c r="D48" s="184">
        <f>'O5-HBCIS-2'!N8</f>
        <v>0</v>
      </c>
      <c r="E48" s="190"/>
      <c r="G48" s="173" t="str">
        <f>IF('O5-HBCIS-2'!A14=0,"",'O5-HBCIS-2'!A14)</f>
        <v>M2. A draft document shared with the CWG</v>
      </c>
      <c r="H48" s="178">
        <f>'O5-HBCIS-2'!N14</f>
        <v>1</v>
      </c>
    </row>
    <row r="49" spans="1:13" s="1" customFormat="1" ht="30" x14ac:dyDescent="0.25">
      <c r="A49" s="172"/>
      <c r="B49" s="2"/>
      <c r="C49" s="1" t="str">
        <f>IF('O5-HBCIS-2'!A9=0,"",'O5-HBCIS-2'!A9)</f>
        <v/>
      </c>
      <c r="D49" s="184">
        <f>'O5-HBCIS-2'!N9</f>
        <v>0</v>
      </c>
      <c r="E49" s="190"/>
      <c r="G49" s="173" t="str">
        <f>IF('O5-HBCIS-2'!A15=0,"",'O5-HBCIS-2'!A15)</f>
        <v>M3. The document submitted to HoD for approval to post to website</v>
      </c>
      <c r="H49" s="178">
        <f>'O5-HBCIS-2'!N15</f>
        <v>1</v>
      </c>
    </row>
    <row r="50" spans="1:13" ht="18.75" x14ac:dyDescent="0.25">
      <c r="A50" s="171" t="str">
        <f>IF(AND((AVERAGE(E51:E53)=100%), (COUNTIF(H51:H53,"&gt;1")=0)),"Completed",0)</f>
        <v>Completed</v>
      </c>
      <c r="B50" s="202" t="str">
        <f>'O5-HBC-A3'!A4</f>
        <v>HBC – A3 - Establish baseline for bear injuries and deaths using existing data from 2020.</v>
      </c>
      <c r="C50" s="202"/>
      <c r="D50" s="202"/>
      <c r="E50" s="202"/>
      <c r="F50" s="202"/>
      <c r="G50" s="202"/>
      <c r="H50" s="202"/>
      <c r="I50" s="202"/>
      <c r="J50" s="202"/>
      <c r="K50" s="202"/>
      <c r="L50" s="202"/>
      <c r="M50" s="202"/>
    </row>
    <row r="51" spans="1:13" s="1" customFormat="1" ht="30" x14ac:dyDescent="0.25">
      <c r="A51" s="172"/>
      <c r="B51" s="2"/>
      <c r="C51" s="1" t="str">
        <f>IF('O5-HBC-A3'!A7=0,"",'O5-HBC-A3'!A7)</f>
        <v>D1. A baseline number of polar bears that were injured or killed by humans in conflict situations in 2020</v>
      </c>
      <c r="D51" s="182">
        <f>'O5-HBC-A3'!N7</f>
        <v>1</v>
      </c>
      <c r="E51" s="188">
        <f>'O5-HBC-A3'!O7</f>
        <v>1</v>
      </c>
      <c r="G51" s="173" t="str">
        <f>IF('O5-HBC-A3'!A13=0,"",'O5-HBC-A3'!A13)</f>
        <v>M1. Reporting template developed</v>
      </c>
      <c r="H51" s="193">
        <f>'O5-HBC-A3'!N13</f>
        <v>1</v>
      </c>
    </row>
    <row r="52" spans="1:13" s="1" customFormat="1" ht="30" x14ac:dyDescent="0.25">
      <c r="A52" s="172"/>
      <c r="B52" s="2"/>
      <c r="C52" s="1" t="str">
        <f>IF('O5-HBC-A3'!A8=0,"",'O5-HBC-A3'!A8)</f>
        <v xml:space="preserve">D2. Definitions of “bears killed in conflict situations” and “bears injured in conflict situations” </v>
      </c>
      <c r="D52" s="182">
        <f>'O5-HBC-A3'!N8</f>
        <v>1</v>
      </c>
      <c r="E52" s="188">
        <f>'O5-HBC-A3'!O8</f>
        <v>1</v>
      </c>
      <c r="G52" s="173" t="str">
        <f>IF('O5-HBC-A3'!A14=0,"",'O5-HBC-A3'!A14)</f>
        <v>M2. All countries report the number of bear injuries and deaths in 2020</v>
      </c>
      <c r="H52" s="193">
        <f>'O5-HBC-A3'!N14</f>
        <v>1</v>
      </c>
    </row>
    <row r="53" spans="1:13" s="1" customFormat="1" ht="30" x14ac:dyDescent="0.25">
      <c r="A53" s="172"/>
      <c r="B53" s="2"/>
      <c r="C53" s="1" t="str">
        <f>IF('O5-HBC-A3'!A9=0,"",'O5-HBC-A3'!A9)</f>
        <v xml:space="preserve">D3. A graphic representation of the data that can be displayed on the PBRS website </v>
      </c>
      <c r="D53" s="182">
        <f>'O5-HBC-A3'!N9</f>
        <v>1</v>
      </c>
      <c r="E53" s="188">
        <f>'O5-HBC-A3'!O9</f>
        <v>1</v>
      </c>
      <c r="G53" s="173" t="str">
        <f>IF('O5-HBC-A3'!A15=0,"",'O5-HBC-A3'!A15)</f>
        <v>M3. Graphic representation of data is submitted to HoD for approval to post to website</v>
      </c>
      <c r="H53" s="193">
        <f>'O5-HBC-A3'!N15</f>
        <v>1</v>
      </c>
    </row>
    <row r="54" spans="1:13" ht="18.75" x14ac:dyDescent="0.25">
      <c r="A54" s="171" t="str">
        <f>IF(AND((AVERAGE(E55:E59)=100%), (COUNTIF(H55:H57,"&gt;1")=0)),"Completed",0)</f>
        <v>Completed</v>
      </c>
      <c r="B54" s="202" t="str">
        <f>'O5-HBC-A4'!A4</f>
        <v>HBC – A4 - Establish baseline for human injuries and deaths using existing data from 2006-2015.</v>
      </c>
      <c r="C54" s="202"/>
      <c r="D54" s="202"/>
      <c r="E54" s="202"/>
      <c r="F54" s="202"/>
      <c r="G54" s="202"/>
      <c r="H54" s="202"/>
      <c r="I54" s="202"/>
      <c r="J54" s="202"/>
      <c r="K54" s="202"/>
      <c r="L54" s="202"/>
      <c r="M54" s="202"/>
    </row>
    <row r="55" spans="1:13" s="1" customFormat="1" x14ac:dyDescent="0.25">
      <c r="A55" s="172"/>
      <c r="B55" s="2"/>
      <c r="C55" s="1" t="str">
        <f>IF('O5-HBC-A4'!A7=0,"",'O5-HBC-A4'!A7)</f>
        <v>D1. A baseline number of humans killed by polar bears annually from 2006-2015</v>
      </c>
      <c r="D55" s="182">
        <f>'O5-HBC-A4'!N7</f>
        <v>1</v>
      </c>
      <c r="E55" s="188">
        <f>'O5-HBC-A4'!O7</f>
        <v>1</v>
      </c>
      <c r="G55" s="173" t="str">
        <f>IF('O5-HBC-A4'!A15=0,"",'O5-HBC-A4'!A15)</f>
        <v>M1. Reporting template developed</v>
      </c>
      <c r="H55" s="178">
        <f>'O5-HBC-A4'!N15</f>
        <v>1</v>
      </c>
    </row>
    <row r="56" spans="1:13" s="1" customFormat="1" ht="30" x14ac:dyDescent="0.25">
      <c r="A56" s="172"/>
      <c r="B56" s="2"/>
      <c r="C56" s="1" t="str">
        <f>IF('O5-HBC-A4'!A8=0,"",'O5-HBC-A4'!A8)</f>
        <v xml:space="preserve">D2. A baseline number of humans injured by polar bears annually from 2006-2015 </v>
      </c>
      <c r="D56" s="182">
        <f>'O5-HBC-A4'!N8</f>
        <v>1</v>
      </c>
      <c r="E56" s="188">
        <f>'O5-HBC-A4'!O8</f>
        <v>1</v>
      </c>
      <c r="G56" s="173" t="str">
        <f>IF('O5-HBC-A4'!A16=0,"",'O5-HBC-A4'!A16)</f>
        <v>M2. All countries report the number of human injuries and deaths from 2006- present</v>
      </c>
      <c r="H56" s="178">
        <f>'O5-HBC-A4'!N16</f>
        <v>1</v>
      </c>
    </row>
    <row r="57" spans="1:13" s="1" customFormat="1" ht="45" x14ac:dyDescent="0.25">
      <c r="A57" s="172"/>
      <c r="B57" s="2"/>
      <c r="C57" s="1" t="str">
        <f>IF('O5-HBC-A4'!A9=0,"",'O5-HBC-A4'!A9)</f>
        <v>D3.  baseline number number of incidents in which humans were killed or injured by polar bears (i.e., were multiple humans killed or injured in one incident)</v>
      </c>
      <c r="D57" s="182">
        <f>'O5-HBC-A4'!N9</f>
        <v>1</v>
      </c>
      <c r="E57" s="188">
        <f>'O5-HBC-A4'!O9</f>
        <v>1</v>
      </c>
      <c r="G57" s="173" t="str">
        <f>IF('O5-HBC-A4'!A17=0,"",'O5-HBC-A4'!A17)</f>
        <v>M3. Graphic representation of data is submitted to HoD for approval to post to website</v>
      </c>
      <c r="H57" s="178">
        <f>'O5-HBC-A4'!N17</f>
        <v>1</v>
      </c>
    </row>
    <row r="58" spans="1:13" s="1" customFormat="1" ht="45" x14ac:dyDescent="0.25">
      <c r="A58" s="172"/>
      <c r="B58" s="2"/>
      <c r="C58" s="1" t="str">
        <f>IF('O5-HBC-A4'!A10=0,"",'O5-HBC-A4'!A10)</f>
        <v>D4. The number of humans killed or injured by polar bears annually from 2016-2019 (and the number of incidents in which injuries or deaths occurred in) to document progress since CAP implementation</v>
      </c>
      <c r="D58" s="182">
        <f>'O5-HBC-A4'!N10</f>
        <v>1</v>
      </c>
      <c r="E58" s="188">
        <f>'O5-HBC-A4'!O10</f>
        <v>1</v>
      </c>
      <c r="G58" s="173" t="str">
        <f>IF('O5-HBC-A4'!A18=0,"",'O5-HBC-A4'!A18)</f>
        <v/>
      </c>
      <c r="H58" s="178"/>
    </row>
    <row r="59" spans="1:13" s="1" customFormat="1" ht="30" x14ac:dyDescent="0.25">
      <c r="A59" s="172"/>
      <c r="B59" s="2"/>
      <c r="C59" s="1" t="str">
        <f>IF('O5-HBC-A4'!A11=0,"",'O5-HBC-A4'!A11)</f>
        <v xml:space="preserve">D5. A graphic representation of the data that can be displayed on the PBRS website </v>
      </c>
      <c r="D59" s="182">
        <f>'O5-HBC-A4'!N11</f>
        <v>1</v>
      </c>
      <c r="E59" s="188">
        <f>'O5-HBC-A4'!O11</f>
        <v>1</v>
      </c>
      <c r="G59" s="173" t="str">
        <f>IF('O5-HBC-A4'!A19=0,"",'O5-HBC-A4'!A19)</f>
        <v/>
      </c>
      <c r="H59" s="178"/>
    </row>
    <row r="60" spans="1:13" ht="18.75" x14ac:dyDescent="0.25">
      <c r="A60" s="171">
        <f>IF(AND((AVERAGE(E61:E62)=100%), (COUNTIF(H61:H62,"&gt;1")=0)),"Completed",0)</f>
        <v>0</v>
      </c>
      <c r="B60" s="202" t="str">
        <f>'O5-HBC-A5'!A4</f>
        <v>HBC – A5 - Report findings on human-bear conflicts which end in injury or death (to bears or humans) annually on the RS website for each country or subpopulation</v>
      </c>
      <c r="C60" s="202"/>
      <c r="D60" s="202"/>
      <c r="E60" s="202"/>
      <c r="F60" s="202"/>
      <c r="G60" s="202"/>
      <c r="H60" s="202"/>
      <c r="I60" s="202"/>
      <c r="J60" s="202"/>
      <c r="K60" s="202"/>
      <c r="L60" s="202"/>
      <c r="M60" s="202"/>
    </row>
    <row r="61" spans="1:13" s="1" customFormat="1" ht="30" x14ac:dyDescent="0.25">
      <c r="A61" s="172"/>
      <c r="B61" s="2"/>
      <c r="C61" s="1" t="str">
        <f>IF('O5-HBC-A5'!A7=0,"",'O5-HBC-A5'!A7)</f>
        <v>D1. External: Table that is published on the Range States website with the number of incidents in any year, that is updated annually</v>
      </c>
      <c r="D61" s="182">
        <f>'O5-HBC-A5'!N7</f>
        <v>0.5</v>
      </c>
      <c r="E61" s="188">
        <f>'O5-HBC-A5'!O7</f>
        <v>0.5</v>
      </c>
      <c r="G61" s="173" t="str">
        <f>IF('O5-HBC-A5'!A13=0,"",'O5-HBC-A5'!A13)</f>
        <v>M2. Annual reporting for 2021 completed - website updated</v>
      </c>
      <c r="H61" s="193">
        <f>'O5-HBC-A5'!N13</f>
        <v>1</v>
      </c>
    </row>
    <row r="62" spans="1:13" s="1" customFormat="1" ht="30" x14ac:dyDescent="0.25">
      <c r="A62" s="172"/>
      <c r="B62" s="2"/>
      <c r="C62" s="1" t="str">
        <f>IF('O5-HBC-A5'!A8=0,"",'O5-HBC-A5'!A8)</f>
        <v>D2. Internal CAP deliverable: Reporting template and routine for how the reporting takes place</v>
      </c>
      <c r="D62" s="182">
        <f>'O5-HBC-A5'!N8</f>
        <v>1</v>
      </c>
      <c r="E62" s="188">
        <f>'O5-HBC-A5'!O8</f>
        <v>1</v>
      </c>
      <c r="G62" s="173" t="str">
        <f>IF('O5-HBC-A5'!A14=0,"",'O5-HBC-A5'!A14)</f>
        <v>M2. Annual reporting for 2022 completed - website updated</v>
      </c>
      <c r="H62" s="193">
        <f>'O5-HBC-A5'!N14</f>
        <v>2</v>
      </c>
    </row>
    <row r="63" spans="1:13" ht="18.75" x14ac:dyDescent="0.25">
      <c r="A63" s="171" t="str">
        <f>IF(AND((AVERAGE(E64)=100%), (COUNTIF(H64:H65,"&gt;1")=0)),"Completed",0)</f>
        <v>Completed</v>
      </c>
      <c r="B63" s="202" t="str">
        <f>'O5-HBC-A6'!A4</f>
        <v>HBC – A6 - Develop standardized polar bear attack response protocols</v>
      </c>
      <c r="C63" s="202"/>
      <c r="D63" s="202"/>
      <c r="E63" s="202"/>
      <c r="F63" s="202"/>
      <c r="G63" s="202"/>
      <c r="H63" s="202"/>
      <c r="I63" s="202"/>
      <c r="J63" s="202"/>
      <c r="K63" s="202"/>
      <c r="L63" s="202"/>
      <c r="M63" s="202"/>
    </row>
    <row r="64" spans="1:13" s="1" customFormat="1" ht="45" x14ac:dyDescent="0.25">
      <c r="A64" s="172"/>
      <c r="B64" s="2"/>
      <c r="C64" s="1" t="str">
        <f>IF('O5-HBC-A6'!A7=0,"",'O5-HBC-A6'!A7)</f>
        <v>D1. A template that identifies the primary elements necessary to safely and effectively respond to incidents involving human injury/mortality caused by polar bears</v>
      </c>
      <c r="D64" s="182">
        <f>'O5-HBC-A6'!N7</f>
        <v>0</v>
      </c>
      <c r="E64" s="188">
        <f>'O5-HBC-A6'!O7</f>
        <v>1</v>
      </c>
      <c r="G64" s="173" t="str">
        <f>IF('O5-HBC-A6'!A13=0,"",'O5-HBC-A6'!A13)</f>
        <v>M1. Final template is distributed to CWG members</v>
      </c>
      <c r="H64" s="193">
        <f>'O5-HBC-A6'!N13</f>
        <v>1</v>
      </c>
    </row>
    <row r="65" spans="1:13" s="1" customFormat="1" x14ac:dyDescent="0.25">
      <c r="A65" s="172"/>
      <c r="B65" s="2"/>
      <c r="C65" s="1" t="str">
        <f>IF('O5-HBC-A6'!A8=0,"",'O5-HBC-A6'!A8)</f>
        <v/>
      </c>
      <c r="D65" s="182">
        <f>'O5-HBC-A6'!N8</f>
        <v>0</v>
      </c>
      <c r="E65" s="188"/>
      <c r="G65" s="173" t="str">
        <f>IF('O5-HBC-A6'!A14=0,"",'O5-HBC-A6'!A14)</f>
        <v>M2. Final template is posted on the Range States Website</v>
      </c>
      <c r="H65" s="193">
        <f>'O5-HBC-A6'!N14</f>
        <v>1</v>
      </c>
    </row>
    <row r="66" spans="1:13" ht="21.75" customHeight="1" x14ac:dyDescent="0.25">
      <c r="A66" s="171">
        <f>IF(AND((AVERAGE(E67:E71)=100%), (COUNTIF(H67:H70,"&gt;1")=0)),"Completed",0)</f>
        <v>0</v>
      </c>
      <c r="B66" s="203" t="str">
        <f>'O5-HBC-A7'!A4</f>
        <v xml:space="preserve">HBC – A7 - Develop, and post to the RS website, core polar bear safety messages for a general audience and more detailed guidelines for specific user groups (e.g., industry, guide-led tourist groups, hunting/subsistence camps, researchers) as needed.  </v>
      </c>
      <c r="C66" s="203"/>
      <c r="D66" s="203"/>
      <c r="E66" s="203"/>
      <c r="F66" s="203"/>
      <c r="G66" s="203"/>
      <c r="H66" s="203"/>
      <c r="I66" s="203"/>
      <c r="J66" s="203"/>
      <c r="K66" s="203"/>
      <c r="L66" s="203"/>
      <c r="M66" s="203"/>
    </row>
    <row r="67" spans="1:13" s="1" customFormat="1" ht="30" x14ac:dyDescent="0.25">
      <c r="A67" s="172"/>
      <c r="B67" s="2"/>
      <c r="C67" s="1" t="str">
        <f>IF('O5-HBC-A7'!A7=0,"",'O5-HBC-A7'!A7)</f>
        <v>D1. A document containing core safety messages and guidance about communication to a general audience</v>
      </c>
      <c r="D67" s="182">
        <f>'O5-HBC-A7'!N7</f>
        <v>-0.8</v>
      </c>
      <c r="E67" s="188">
        <f>'O5-HBC-A7'!O7</f>
        <v>0.2</v>
      </c>
      <c r="G67" s="173" t="str">
        <f>IF('O5-HBC-A7'!A14=0,"",'O5-HBC-A7'!A14)</f>
        <v>M1. Proposed updated "core safety messages" document presented to CWG for review</v>
      </c>
      <c r="H67" s="193">
        <f>'O5-HBC-A7'!N14</f>
        <v>3</v>
      </c>
    </row>
    <row r="68" spans="1:13" s="1" customFormat="1" ht="30" x14ac:dyDescent="0.25">
      <c r="A68" s="172"/>
      <c r="B68" s="2"/>
      <c r="C68" s="1" t="str">
        <f>IF('O5-HBC-A7'!A8=0,"",'O5-HBC-A7'!A8)</f>
        <v>D2. Safety messages guidelines for tourism-operators</v>
      </c>
      <c r="D68" s="182">
        <f>'O5-HBC-A7'!N8</f>
        <v>-0.4</v>
      </c>
      <c r="E68" s="188">
        <f>'O5-HBC-A7'!O8</f>
        <v>0.6</v>
      </c>
      <c r="G68" s="173" t="str">
        <f>IF('O5-HBC-A7'!A15=0,"",'O5-HBC-A7'!A15)</f>
        <v>M2. Draft document for tourism-operators presented to CWG for review</v>
      </c>
      <c r="H68" s="193">
        <f>'O5-HBC-A7'!N15</f>
        <v>3</v>
      </c>
    </row>
    <row r="69" spans="1:13" s="1" customFormat="1" ht="30" x14ac:dyDescent="0.25">
      <c r="A69" s="172"/>
      <c r="B69" s="2"/>
      <c r="C69" s="1" t="str">
        <f>IF('O5-HBC-A7'!A9=0,"",'O5-HBC-A7'!A9)</f>
        <v>D3. Safety messages guidelines for industry</v>
      </c>
      <c r="D69" s="182">
        <f>'O5-HBC-A7'!N9</f>
        <v>-1</v>
      </c>
      <c r="E69" s="188">
        <f>'O5-HBC-A7'!O9</f>
        <v>0</v>
      </c>
      <c r="G69" s="173" t="str">
        <f>IF('O5-HBC-A7'!A16=0,"",'O5-HBC-A7'!A16)</f>
        <v>M3. Decide which (if any) additional groups we will make tailored guidelines (D5) for</v>
      </c>
      <c r="H69" s="193">
        <f>'O5-HBC-A7'!N16</f>
        <v>1</v>
      </c>
    </row>
    <row r="70" spans="1:13" s="1" customFormat="1" x14ac:dyDescent="0.25">
      <c r="A70" s="172"/>
      <c r="B70" s="2"/>
      <c r="C70" s="1" t="str">
        <f>IF('O5-HBC-A7'!A10=0,"",'O5-HBC-A7'!A10)</f>
        <v>D4. Safety messages guidelines for independent traveler</v>
      </c>
      <c r="D70" s="182">
        <f>'O5-HBC-A7'!N10</f>
        <v>-1</v>
      </c>
      <c r="E70" s="188">
        <f>'O5-HBC-A7'!O10</f>
        <v>0</v>
      </c>
      <c r="G70" s="173" t="str">
        <f>IF('O5-HBC-A7'!A17=0,"",'O5-HBC-A7'!A17)</f>
        <v>M4. All documents published to Range States website</v>
      </c>
      <c r="H70" s="193">
        <f>'O5-HBC-A7'!N17</f>
        <v>2</v>
      </c>
    </row>
    <row r="71" spans="1:13" s="1" customFormat="1" x14ac:dyDescent="0.25">
      <c r="A71" s="172"/>
      <c r="B71" s="2"/>
      <c r="C71" s="1" t="str">
        <f>IF('O5-HBC-A7'!A11=0,"",'O5-HBC-A7'!A11)</f>
        <v>D5. Other tailored guidelines for specific user groups</v>
      </c>
      <c r="D71" s="182">
        <f>'O5-HBC-A7'!N11</f>
        <v>0</v>
      </c>
      <c r="E71" s="188">
        <f>'O5-HBC-A7'!O11</f>
        <v>0</v>
      </c>
      <c r="G71" s="173" t="str">
        <f>IF('O5-HBC-A7'!A18=0,"",'O5-HBC-A7'!A18)</f>
        <v/>
      </c>
      <c r="H71" s="193"/>
    </row>
    <row r="72" spans="1:13" s="159" customFormat="1" ht="39" customHeight="1" x14ac:dyDescent="0.25">
      <c r="A72" s="169" t="s">
        <v>11</v>
      </c>
      <c r="B72" s="157"/>
      <c r="C72" s="175"/>
      <c r="D72" s="183"/>
      <c r="E72" s="189"/>
      <c r="F72" s="158"/>
      <c r="G72" s="176"/>
      <c r="H72" s="194"/>
      <c r="I72" s="158"/>
      <c r="J72" s="158"/>
      <c r="K72" s="158"/>
      <c r="L72" s="158"/>
      <c r="M72" s="158"/>
    </row>
    <row r="73" spans="1:13" s="13" customFormat="1" ht="18.75" x14ac:dyDescent="0.25">
      <c r="A73" s="171" t="str">
        <f>IF(AND((AVERAGE(E74:E76)=100%), (COUNTIF(H74:H76,"&gt;1")=0)),"Completed",0)</f>
        <v>Completed</v>
      </c>
      <c r="B73" s="202" t="str">
        <f>'O6-1'!A4</f>
        <v>1 - Review and Analysis of Canadian Trade in Polar Bears from 2012 - 2021</v>
      </c>
      <c r="C73" s="202"/>
      <c r="D73" s="202"/>
      <c r="E73" s="202"/>
      <c r="F73" s="202"/>
      <c r="G73" s="202"/>
      <c r="H73" s="202"/>
      <c r="I73" s="202"/>
      <c r="J73" s="202"/>
      <c r="K73" s="202"/>
      <c r="L73" s="202"/>
      <c r="M73" s="202"/>
    </row>
    <row r="74" spans="1:13" s="1" customFormat="1" x14ac:dyDescent="0.25">
      <c r="A74" s="172"/>
      <c r="B74" s="2"/>
      <c r="C74" s="1" t="str">
        <f>IF('O6-1'!A7=0,"",'O6-1'!A7)</f>
        <v>D1. Preliminary draft of trade report for the period of 2012 - 2021</v>
      </c>
      <c r="D74" s="182">
        <f>'O6-1'!N7</f>
        <v>0</v>
      </c>
      <c r="E74" s="188">
        <f>'O6-1'!O7</f>
        <v>1</v>
      </c>
      <c r="G74" s="173" t="str">
        <f>IF('O6-1'!A13=0,"",'O6-1'!A13)</f>
        <v>M1. Contract with Ernie Cooper is in place</v>
      </c>
      <c r="H74" s="193">
        <f>'O6-1'!N13</f>
        <v>1</v>
      </c>
    </row>
    <row r="75" spans="1:13" s="1" customFormat="1" x14ac:dyDescent="0.25">
      <c r="A75" s="172"/>
      <c r="B75" s="2"/>
      <c r="C75" s="1" t="str">
        <f>IF('O6-1'!A8=0,"",'O6-1'!A8)</f>
        <v>D2. Final report of trade for the period of 2012 - 2021</v>
      </c>
      <c r="D75" s="182">
        <f>'O6-1'!N8</f>
        <v>0</v>
      </c>
      <c r="E75" s="188">
        <f>'O6-1'!O8</f>
        <v>1</v>
      </c>
      <c r="G75" s="173" t="str">
        <f>IF('O6-1'!A14=0,"",'O6-1'!A14)</f>
        <v>M2. Preliminary draft report is reviewed</v>
      </c>
      <c r="H75" s="193">
        <f>'O6-1'!N14</f>
        <v>1</v>
      </c>
    </row>
    <row r="76" spans="1:13" s="1" customFormat="1" x14ac:dyDescent="0.25">
      <c r="A76" s="172"/>
      <c r="B76" s="2"/>
      <c r="C76" s="1" t="str">
        <f>IF('O6-1'!A9=0,"",'O6-1'!A9)</f>
        <v>D3. Powerpoint presentation</v>
      </c>
      <c r="D76" s="182">
        <f>'O6-1'!N9</f>
        <v>0</v>
      </c>
      <c r="E76" s="188">
        <f>'O6-1'!O9</f>
        <v>1</v>
      </c>
      <c r="G76" s="173" t="str">
        <f>IF('O6-1'!A15=0,"",'O6-1'!A15)</f>
        <v>M3. Review and approval of final report</v>
      </c>
      <c r="H76" s="193">
        <f>'O6-1'!N15</f>
        <v>1</v>
      </c>
    </row>
    <row r="77" spans="1:13" s="159" customFormat="1" ht="39" customHeight="1" x14ac:dyDescent="0.25">
      <c r="A77" s="169" t="s">
        <v>12</v>
      </c>
      <c r="B77" s="157"/>
      <c r="C77" s="175"/>
      <c r="D77" s="183"/>
      <c r="E77" s="189"/>
      <c r="F77" s="158"/>
      <c r="G77" s="176"/>
      <c r="H77" s="194"/>
      <c r="I77" s="158"/>
      <c r="J77" s="158"/>
      <c r="K77" s="158"/>
      <c r="L77" s="158"/>
      <c r="M77" s="158"/>
    </row>
    <row r="78" spans="1:13" ht="18.75" x14ac:dyDescent="0.25">
      <c r="A78" s="171">
        <f>IF(AND((AVERAGE(E79)=100%), (COUNTIF(H79:H84,"&gt;1")=0)),"Completed",0)</f>
        <v>0</v>
      </c>
      <c r="B78" s="204" t="str">
        <f>'O7-RMV-A1'!A4</f>
        <v>RMV-A1 - Investigate the feasibility of developing and implementing a long-term plan to monitor the Arctic Basin Subpopulation</v>
      </c>
      <c r="C78" s="204"/>
      <c r="D78" s="204"/>
      <c r="E78" s="204"/>
      <c r="F78" s="204"/>
      <c r="G78" s="204"/>
      <c r="H78" s="204"/>
      <c r="I78" s="204"/>
      <c r="J78" s="204"/>
      <c r="K78" s="204"/>
      <c r="L78" s="204"/>
      <c r="M78" s="204"/>
    </row>
    <row r="79" spans="1:13" s="1" customFormat="1" ht="45" x14ac:dyDescent="0.25">
      <c r="A79" s="172"/>
      <c r="B79" s="2"/>
      <c r="C79" s="1" t="str">
        <f>IF('O7-RMV-A1'!A7=0,"",'O7-RMV-A1'!A7)</f>
        <v>D1. Outcome document from proposed research workshop that describes the feasibility of developing and implementing a long-term plan to monitor the Arctic Basin Subpopulation</v>
      </c>
      <c r="D79" s="182">
        <f>'O7-RMV-A1'!N7</f>
        <v>0</v>
      </c>
      <c r="E79" s="188">
        <f>'O7-RMV-A1'!O7</f>
        <v>1</v>
      </c>
      <c r="G79" s="173" t="str">
        <f>IF('O7-RMV-A1'!A13=0,"",'O7-RMV-A1'!A13)</f>
        <v>M1. Objective and action leads will be identified</v>
      </c>
      <c r="H79" s="193">
        <f>'O7-RMV-A1'!N13</f>
        <v>1</v>
      </c>
    </row>
    <row r="80" spans="1:13" s="1" customFormat="1" x14ac:dyDescent="0.25">
      <c r="A80" s="172"/>
      <c r="B80" s="2"/>
      <c r="C80" s="1" t="str">
        <f>IF('O7-RMV-A1'!A8=0,"",'O7-RMV-A1'!A8)</f>
        <v/>
      </c>
      <c r="D80" s="182">
        <f>'O7-RMV-A1'!N8</f>
        <v>0</v>
      </c>
      <c r="E80" s="188"/>
      <c r="G80" s="173" t="str">
        <f>IF('O7-RMV-A1'!A14=0,"",'O7-RMV-A1'!A14)</f>
        <v>M2. A detailed action plan will be developed</v>
      </c>
      <c r="H80" s="193">
        <f>'O7-RMV-A1'!N14</f>
        <v>1</v>
      </c>
    </row>
    <row r="81" spans="1:13" s="1" customFormat="1" ht="45" x14ac:dyDescent="0.25">
      <c r="A81" s="172"/>
      <c r="B81" s="2"/>
      <c r="C81" s="1" t="str">
        <f>IF('O7-RMV-A1'!A9=0,"",'O7-RMV-A1'!A9)</f>
        <v/>
      </c>
      <c r="D81" s="182">
        <f>'O7-RMV-A1'!N9</f>
        <v>0</v>
      </c>
      <c r="E81" s="188"/>
      <c r="G81" s="173" t="str">
        <f>IF('O7-RMV-A1'!A15=0,"",'O7-RMV-A1'!A15)</f>
        <v>M3. Personnel with the appropriate expertise to acomplish this action will be identified (OT members, observers, PBSG, ect.)</v>
      </c>
      <c r="H81" s="193">
        <f>'O7-RMV-A1'!N15</f>
        <v>1</v>
      </c>
    </row>
    <row r="82" spans="1:13" s="1" customFormat="1" ht="30" x14ac:dyDescent="0.25">
      <c r="A82" s="172"/>
      <c r="B82" s="2"/>
      <c r="C82" s="1" t="str">
        <f>IF('O7-RMV-A1'!A10=0,"",'O7-RMV-A1'!A10)</f>
        <v/>
      </c>
      <c r="D82" s="182">
        <f>'O7-RMV-A1'!N10</f>
        <v>0</v>
      </c>
      <c r="E82" s="188"/>
      <c r="G82" s="173" t="str">
        <f>IF('O7-RMV-A1'!A16=0,"",'O7-RMV-A1'!A16)</f>
        <v>M4. A research workshop will be held to facilitate work onRMV-A1 and RMV-A2</v>
      </c>
      <c r="H82" s="193">
        <f>'O7-RMV-A1'!N16</f>
        <v>1</v>
      </c>
    </row>
    <row r="83" spans="1:13" s="1" customFormat="1" x14ac:dyDescent="0.25">
      <c r="A83" s="172"/>
      <c r="B83" s="2"/>
      <c r="D83" s="180">
        <f>'O7-RMV-A1'!N11</f>
        <v>0</v>
      </c>
      <c r="E83" s="186"/>
      <c r="G83" s="173" t="str">
        <f>IF('O7-RMV-A1'!A17=0,"",'O7-RMV-A1'!A17)</f>
        <v>M5. Outcome document drafted and submitted to HoD</v>
      </c>
      <c r="H83" s="193">
        <f>'O7-RMV-A1'!N17</f>
        <v>1</v>
      </c>
    </row>
    <row r="84" spans="1:13" s="1" customFormat="1" ht="30" x14ac:dyDescent="0.25">
      <c r="A84" s="172"/>
      <c r="B84" s="2"/>
      <c r="D84" s="180" t="str">
        <f>'O7-RMV-A1'!N12</f>
        <v>Status</v>
      </c>
      <c r="E84" s="186"/>
      <c r="G84" s="173" t="str">
        <f>IF('O7-RMV-A1'!A18=0,"",'O7-RMV-A1'!A18)</f>
        <v>M6. Outcome document shared on the Range States website once approved by HoD.</v>
      </c>
      <c r="H84" s="193">
        <f>'O7-RMV-A1'!N18</f>
        <v>2</v>
      </c>
    </row>
    <row r="85" spans="1:13" ht="85.5" customHeight="1" x14ac:dyDescent="0.25">
      <c r="A85" s="171">
        <f>IF(AND((AVERAGE(E86)=100%), (COUNTIF(H86:H91,"&gt;1")=0)),"Completed",0)</f>
        <v>0</v>
      </c>
      <c r="B85" s="205" t="str">
        <f>'O7-RMV-A2'!A4</f>
        <v xml:space="preserve">RMV-A2 -	Examine the following two actions, identify studies already conducted/published which address these questions, identify (in collaboration with the PBSG) any appropriate additional studies that could help monitor progress toward achieving the CAP vision:
a.	Investigate how climate change effects vary among polar bear subpopulations on both temporal and spatial scales
b.	Conduct a cumulative effects analysis of climate change and human activities on polar bear and their habitats.
</v>
      </c>
      <c r="C85" s="205"/>
      <c r="D85" s="205"/>
      <c r="E85" s="205"/>
      <c r="F85" s="205"/>
      <c r="G85" s="205"/>
      <c r="H85" s="205"/>
      <c r="I85" s="205"/>
      <c r="J85" s="205"/>
      <c r="K85" s="205"/>
      <c r="L85" s="205"/>
      <c r="M85" s="205"/>
    </row>
    <row r="86" spans="1:13" s="1" customFormat="1" ht="45" x14ac:dyDescent="0.25">
      <c r="A86" s="172"/>
      <c r="B86" s="2"/>
      <c r="C86" s="1" t="str">
        <f>IF('O7-RMV-A2'!A7=0,"",'O7-RMV-A2'!A7)</f>
        <v>D1. An outcome document from the research workshop that identifies work that has already been completed that can address this action as well as future work that should be conducted.</v>
      </c>
      <c r="D86" s="182">
        <f>'O7-RMV-A2'!N7</f>
        <v>0</v>
      </c>
      <c r="E86" s="188">
        <f>'O7-RMV-A2'!O7</f>
        <v>1</v>
      </c>
      <c r="G86" s="173" t="str">
        <f>IF('O7-RMV-A2'!A13=0,"",'O7-RMV-A2'!A13)</f>
        <v>M1. Objective and action leads will be identified</v>
      </c>
      <c r="H86" s="193">
        <f>'O7-RMV-A2'!N13</f>
        <v>1</v>
      </c>
    </row>
    <row r="87" spans="1:13" s="1" customFormat="1" x14ac:dyDescent="0.25">
      <c r="A87" s="172"/>
      <c r="B87" s="2"/>
      <c r="C87" s="1" t="str">
        <f>IF('O7-RMV-A2'!A8=0,"",'O7-RMV-A2'!A8)</f>
        <v/>
      </c>
      <c r="D87" s="182">
        <f>'O7-RMV-A2'!N8</f>
        <v>0</v>
      </c>
      <c r="E87" s="188"/>
      <c r="G87" s="173" t="str">
        <f>IF('O7-RMV-A2'!A14=0,"",'O7-RMV-A2'!A14)</f>
        <v>M2. A detailed action plan will be developed</v>
      </c>
      <c r="H87" s="193">
        <f>'O7-RMV-A2'!N14</f>
        <v>1</v>
      </c>
    </row>
    <row r="88" spans="1:13" s="1" customFormat="1" ht="45" x14ac:dyDescent="0.25">
      <c r="A88" s="172"/>
      <c r="B88" s="2"/>
      <c r="C88" s="1" t="str">
        <f>IF('O7-RMV-A2'!A9=0,"",'O7-RMV-A2'!A9)</f>
        <v/>
      </c>
      <c r="D88" s="182">
        <f>'O7-RMV-A2'!N9</f>
        <v>0</v>
      </c>
      <c r="E88" s="188"/>
      <c r="G88" s="173" t="str">
        <f>IF('O7-RMV-A2'!A15=0,"",'O7-RMV-A2'!A15)</f>
        <v>M3. Personnel with the appropriate expertise to acomplish this action will be identified (OT members, observers, PBSG, ect.)</v>
      </c>
      <c r="H88" s="193">
        <f>'O7-RMV-A2'!N15</f>
        <v>1</v>
      </c>
    </row>
    <row r="89" spans="1:13" ht="30" x14ac:dyDescent="0.25">
      <c r="C89" s="1" t="str">
        <f>IF('O7-RMV-A2'!A10=0,"",'O7-RMV-A2'!A10)</f>
        <v/>
      </c>
      <c r="D89" s="182">
        <f>'O7-RMV-A2'!N10</f>
        <v>0</v>
      </c>
      <c r="E89" s="188"/>
      <c r="G89" s="173" t="str">
        <f>IF('O7-RMV-A2'!A16=0,"",'O7-RMV-A2'!A16)</f>
        <v>M4. A research workshop will be held to facilitate work on RMV-A1 and RMV-A2</v>
      </c>
      <c r="H89" s="193">
        <f>'O7-RMV-A2'!N16</f>
        <v>3</v>
      </c>
    </row>
    <row r="90" spans="1:13" x14ac:dyDescent="0.25">
      <c r="D90" s="182"/>
      <c r="E90" s="188"/>
      <c r="G90" s="173" t="str">
        <f>IF('O7-RMV-A2'!A17=0,"",'O7-RMV-A2'!A17)</f>
        <v>M5. Outcome document drafted and submitted to HoD</v>
      </c>
      <c r="H90" s="193">
        <f>'O7-RMV-A2'!N17</f>
        <v>1</v>
      </c>
    </row>
    <row r="91" spans="1:13" ht="30" x14ac:dyDescent="0.25">
      <c r="D91" s="182" t="str">
        <f>'O7-RMV-A2'!N12</f>
        <v>Status</v>
      </c>
      <c r="E91" s="188"/>
      <c r="G91" s="173" t="str">
        <f>IF('O7-RMV-A2'!A18=0,"",'O7-RMV-A2'!A18)</f>
        <v>M6. Outcome document shared on the Range States website once approved by HoD.</v>
      </c>
      <c r="H91" s="193">
        <f>'O7-RMV-A2'!N18</f>
        <v>3</v>
      </c>
    </row>
    <row r="92" spans="1:13" x14ac:dyDescent="0.25">
      <c r="G92" s="173" t="str">
        <f>IF('O7-RMV-A2'!A19=0,"",'O7-RMV-A2'!A19)</f>
        <v/>
      </c>
      <c r="H92" s="193"/>
    </row>
  </sheetData>
  <dataConsolidate/>
  <mergeCells count="17">
    <mergeCell ref="B60:M60"/>
    <mergeCell ref="B4:M4"/>
    <mergeCell ref="B10:M10"/>
    <mergeCell ref="B14:M14"/>
    <mergeCell ref="B20:M20"/>
    <mergeCell ref="B25:M25"/>
    <mergeCell ref="B30:M30"/>
    <mergeCell ref="B35:M35"/>
    <mergeCell ref="B40:M40"/>
    <mergeCell ref="B46:M46"/>
    <mergeCell ref="B50:M50"/>
    <mergeCell ref="B54:M54"/>
    <mergeCell ref="B63:M63"/>
    <mergeCell ref="B66:M66"/>
    <mergeCell ref="B73:M73"/>
    <mergeCell ref="B78:M78"/>
    <mergeCell ref="B85:M85"/>
  </mergeCells>
  <conditionalFormatting sqref="A4">
    <cfRule type="cellIs" dxfId="1173" priority="34" operator="equal">
      <formula>"Completed"</formula>
    </cfRule>
    <cfRule type="cellIs" dxfId="1172" priority="33" operator="equal">
      <formula>0</formula>
    </cfRule>
  </conditionalFormatting>
  <conditionalFormatting sqref="A10">
    <cfRule type="cellIs" dxfId="1171" priority="32" operator="equal">
      <formula>"Completed"</formula>
    </cfRule>
    <cfRule type="cellIs" dxfId="1170" priority="31" operator="equal">
      <formula>0</formula>
    </cfRule>
  </conditionalFormatting>
  <conditionalFormatting sqref="A14">
    <cfRule type="cellIs" dxfId="1169" priority="30" operator="equal">
      <formula>"Completed"</formula>
    </cfRule>
    <cfRule type="cellIs" dxfId="1168" priority="29" operator="equal">
      <formula>0</formula>
    </cfRule>
  </conditionalFormatting>
  <conditionalFormatting sqref="A20">
    <cfRule type="cellIs" dxfId="1167" priority="28" operator="equal">
      <formula>"Completed"</formula>
    </cfRule>
    <cfRule type="cellIs" dxfId="1166" priority="27" operator="equal">
      <formula>0</formula>
    </cfRule>
  </conditionalFormatting>
  <conditionalFormatting sqref="A25">
    <cfRule type="cellIs" dxfId="1165" priority="25" operator="equal">
      <formula>0</formula>
    </cfRule>
    <cfRule type="cellIs" dxfId="1164" priority="26" operator="equal">
      <formula>"Completed"</formula>
    </cfRule>
  </conditionalFormatting>
  <conditionalFormatting sqref="A30">
    <cfRule type="cellIs" dxfId="1163" priority="23" operator="equal">
      <formula>0</formula>
    </cfRule>
    <cfRule type="cellIs" dxfId="1162" priority="24" operator="equal">
      <formula>"Completed"</formula>
    </cfRule>
  </conditionalFormatting>
  <conditionalFormatting sqref="A35">
    <cfRule type="cellIs" dxfId="1161" priority="21" operator="equal">
      <formula>0</formula>
    </cfRule>
    <cfRule type="cellIs" dxfId="1160" priority="22" operator="equal">
      <formula>"Completed"</formula>
    </cfRule>
  </conditionalFormatting>
  <conditionalFormatting sqref="A40">
    <cfRule type="cellIs" dxfId="1159" priority="19" operator="equal">
      <formula>0</formula>
    </cfRule>
    <cfRule type="cellIs" dxfId="1158" priority="20" operator="equal">
      <formula>"Completed"</formula>
    </cfRule>
  </conditionalFormatting>
  <conditionalFormatting sqref="A46">
    <cfRule type="cellIs" dxfId="1157" priority="17" operator="equal">
      <formula>0</formula>
    </cfRule>
    <cfRule type="cellIs" dxfId="1156" priority="18" operator="equal">
      <formula>"Completed"</formula>
    </cfRule>
  </conditionalFormatting>
  <conditionalFormatting sqref="A50">
    <cfRule type="cellIs" dxfId="1155" priority="15" operator="equal">
      <formula>0</formula>
    </cfRule>
    <cfRule type="cellIs" dxfId="1154" priority="16" operator="equal">
      <formula>"Completed"</formula>
    </cfRule>
  </conditionalFormatting>
  <conditionalFormatting sqref="A54">
    <cfRule type="cellIs" dxfId="1153" priority="13" operator="equal">
      <formula>0</formula>
    </cfRule>
    <cfRule type="cellIs" dxfId="1152" priority="14" operator="equal">
      <formula>"Completed"</formula>
    </cfRule>
  </conditionalFormatting>
  <conditionalFormatting sqref="A60">
    <cfRule type="cellIs" dxfId="1151" priority="12" operator="equal">
      <formula>"Completed"</formula>
    </cfRule>
    <cfRule type="cellIs" dxfId="1150" priority="11" operator="equal">
      <formula>0</formula>
    </cfRule>
  </conditionalFormatting>
  <conditionalFormatting sqref="A63">
    <cfRule type="cellIs" dxfId="1149" priority="10" operator="equal">
      <formula>"Completed"</formula>
    </cfRule>
    <cfRule type="cellIs" dxfId="1148" priority="9" operator="equal">
      <formula>0</formula>
    </cfRule>
  </conditionalFormatting>
  <conditionalFormatting sqref="A66">
    <cfRule type="cellIs" dxfId="1147" priority="7" operator="equal">
      <formula>0</formula>
    </cfRule>
    <cfRule type="cellIs" dxfId="1146" priority="8" operator="equal">
      <formula>"Completed"</formula>
    </cfRule>
  </conditionalFormatting>
  <conditionalFormatting sqref="A73">
    <cfRule type="cellIs" dxfId="1145" priority="6" operator="equal">
      <formula>"Completed"</formula>
    </cfRule>
    <cfRule type="cellIs" dxfId="1144" priority="5" operator="equal">
      <formula>0</formula>
    </cfRule>
  </conditionalFormatting>
  <conditionalFormatting sqref="A78">
    <cfRule type="cellIs" dxfId="1143" priority="3" operator="equal">
      <formula>0</formula>
    </cfRule>
    <cfRule type="cellIs" dxfId="1142" priority="4" operator="equal">
      <formula>"Completed"</formula>
    </cfRule>
  </conditionalFormatting>
  <conditionalFormatting sqref="A85">
    <cfRule type="cellIs" dxfId="1141" priority="2" operator="equal">
      <formula>"Completed"</formula>
    </cfRule>
    <cfRule type="cellIs" dxfId="1140" priority="1" operator="equal">
      <formula>0</formula>
    </cfRule>
  </conditionalFormatting>
  <conditionalFormatting sqref="D5:D9">
    <cfRule type="iconSet" priority="252">
      <iconSet iconSet="5Arrows" showValue="0">
        <cfvo type="percent" val="0"/>
        <cfvo type="num" val="-0.2"/>
        <cfvo type="num" val="-0.15"/>
        <cfvo type="num" val="-0.12"/>
        <cfvo type="num" val="-0.1"/>
      </iconSet>
    </cfRule>
  </conditionalFormatting>
  <conditionalFormatting sqref="D5:D18">
    <cfRule type="expression" dxfId="1139" priority="141" stopIfTrue="1">
      <formula>$C5=""</formula>
    </cfRule>
  </conditionalFormatting>
  <conditionalFormatting sqref="D11:D13">
    <cfRule type="iconSet" priority="692">
      <iconSet iconSet="5Arrows" showValue="0">
        <cfvo type="percent" val="0"/>
        <cfvo type="num" val="-0.2"/>
        <cfvo type="num" val="-0.15"/>
        <cfvo type="num" val="-0.12"/>
        <cfvo type="num" val="-0.1"/>
      </iconSet>
    </cfRule>
  </conditionalFormatting>
  <conditionalFormatting sqref="D15:D18">
    <cfRule type="iconSet" priority="142">
      <iconSet iconSet="5Arrows" showValue="0">
        <cfvo type="percent" val="0"/>
        <cfvo type="num" val="-0.2"/>
        <cfvo type="num" val="-0.15"/>
        <cfvo type="num" val="-0.12"/>
        <cfvo type="num" val="-0.1"/>
      </iconSet>
    </cfRule>
  </conditionalFormatting>
  <conditionalFormatting sqref="D21:D24">
    <cfRule type="expression" dxfId="1138" priority="139" stopIfTrue="1">
      <formula>$C21=""</formula>
    </cfRule>
    <cfRule type="iconSet" priority="140">
      <iconSet iconSet="5Arrows" showValue="0">
        <cfvo type="percent" val="0"/>
        <cfvo type="num" val="-0.2"/>
        <cfvo type="num" val="-0.15"/>
        <cfvo type="num" val="-0.12"/>
        <cfvo type="num" val="-0.1"/>
      </iconSet>
    </cfRule>
  </conditionalFormatting>
  <conditionalFormatting sqref="D26:D29">
    <cfRule type="iconSet" priority="689">
      <iconSet iconSet="5Arrows" showValue="0">
        <cfvo type="percent" val="0"/>
        <cfvo type="num" val="-0.2"/>
        <cfvo type="num" val="-0.15"/>
        <cfvo type="num" val="-0.12"/>
        <cfvo type="num" val="-0.1"/>
      </iconSet>
    </cfRule>
  </conditionalFormatting>
  <conditionalFormatting sqref="D26:D38">
    <cfRule type="expression" dxfId="1137" priority="133" stopIfTrue="1">
      <formula>$C26=""</formula>
    </cfRule>
  </conditionalFormatting>
  <conditionalFormatting sqref="D31:D33">
    <cfRule type="iconSet" priority="686">
      <iconSet iconSet="5Arrows" showValue="0">
        <cfvo type="percent" val="0"/>
        <cfvo type="num" val="-0.2"/>
        <cfvo type="num" val="-0.15"/>
        <cfvo type="num" val="-0.12"/>
        <cfvo type="num" val="-0.1"/>
      </iconSet>
    </cfRule>
  </conditionalFormatting>
  <conditionalFormatting sqref="D36:D38">
    <cfRule type="iconSet" priority="134">
      <iconSet iconSet="5Arrows" showValue="0">
        <cfvo type="percent" val="0"/>
        <cfvo type="num" val="-0.2"/>
        <cfvo type="num" val="-0.15"/>
        <cfvo type="num" val="-0.12"/>
        <cfvo type="num" val="-0.1"/>
      </iconSet>
    </cfRule>
  </conditionalFormatting>
  <conditionalFormatting sqref="D41:D45">
    <cfRule type="expression" dxfId="1136" priority="127" stopIfTrue="1">
      <formula>$C41=""</formula>
    </cfRule>
    <cfRule type="iconSet" priority="128">
      <iconSet iconSet="5Arrows" showValue="0">
        <cfvo type="percent" val="0"/>
        <cfvo type="num" val="-0.2"/>
        <cfvo type="num" val="-0.15"/>
        <cfvo type="num" val="-0.12"/>
        <cfvo type="num" val="-0.1"/>
      </iconSet>
    </cfRule>
  </conditionalFormatting>
  <conditionalFormatting sqref="D47:D49">
    <cfRule type="iconSet" priority="126">
      <iconSet iconSet="5Arrows" showValue="0">
        <cfvo type="percent" val="0"/>
        <cfvo type="num" val="-0.2"/>
        <cfvo type="num" val="-0.15"/>
        <cfvo type="num" val="-0.12"/>
        <cfvo type="num" val="-0.1"/>
      </iconSet>
    </cfRule>
    <cfRule type="expression" dxfId="1135" priority="125" stopIfTrue="1">
      <formula>$C47=""</formula>
    </cfRule>
  </conditionalFormatting>
  <conditionalFormatting sqref="D51:D53">
    <cfRule type="iconSet" priority="124">
      <iconSet iconSet="5Arrows" showValue="0">
        <cfvo type="percent" val="0"/>
        <cfvo type="num" val="-0.2"/>
        <cfvo type="num" val="-0.15"/>
        <cfvo type="num" val="-0.12"/>
        <cfvo type="num" val="-0.1"/>
      </iconSet>
    </cfRule>
    <cfRule type="expression" dxfId="1134" priority="123" stopIfTrue="1">
      <formula>$C51=""</formula>
    </cfRule>
  </conditionalFormatting>
  <conditionalFormatting sqref="D55:D59">
    <cfRule type="expression" dxfId="1133" priority="121" stopIfTrue="1">
      <formula>$C55=""</formula>
    </cfRule>
    <cfRule type="iconSet" priority="122">
      <iconSet iconSet="5Arrows" showValue="0">
        <cfvo type="percent" val="0"/>
        <cfvo type="num" val="-0.2"/>
        <cfvo type="num" val="-0.15"/>
        <cfvo type="num" val="-0.12"/>
        <cfvo type="num" val="-0.1"/>
      </iconSet>
    </cfRule>
  </conditionalFormatting>
  <conditionalFormatting sqref="D61:D62">
    <cfRule type="iconSet" priority="680">
      <iconSet iconSet="5Arrows" showValue="0">
        <cfvo type="percent" val="0"/>
        <cfvo type="num" val="-0.2"/>
        <cfvo type="num" val="-0.15"/>
        <cfvo type="num" val="-0.12"/>
        <cfvo type="num" val="-0.1"/>
      </iconSet>
    </cfRule>
  </conditionalFormatting>
  <conditionalFormatting sqref="D61:D76">
    <cfRule type="expression" dxfId="1132" priority="113" stopIfTrue="1">
      <formula>$C61=""</formula>
    </cfRule>
  </conditionalFormatting>
  <conditionalFormatting sqref="D64:D65">
    <cfRule type="iconSet" priority="682">
      <iconSet iconSet="5Arrows" showValue="0">
        <cfvo type="percent" val="0"/>
        <cfvo type="num" val="-0.2"/>
        <cfvo type="num" val="-0.15"/>
        <cfvo type="num" val="-0.12"/>
        <cfvo type="num" val="-0.1"/>
      </iconSet>
    </cfRule>
  </conditionalFormatting>
  <conditionalFormatting sqref="D67:D71">
    <cfRule type="iconSet" priority="684">
      <iconSet iconSet="5Arrows" showValue="0">
        <cfvo type="percent" val="0"/>
        <cfvo type="num" val="-0.2"/>
        <cfvo type="num" val="-0.15"/>
        <cfvo type="num" val="-0.12"/>
        <cfvo type="num" val="-0.1"/>
      </iconSet>
    </cfRule>
  </conditionalFormatting>
  <conditionalFormatting sqref="D74:D76">
    <cfRule type="iconSet" priority="114">
      <iconSet iconSet="5Arrows" showValue="0">
        <cfvo type="percent" val="0"/>
        <cfvo type="num" val="-0.2"/>
        <cfvo type="num" val="-0.15"/>
        <cfvo type="num" val="-0.12"/>
        <cfvo type="num" val="-0.1"/>
      </iconSet>
    </cfRule>
  </conditionalFormatting>
  <conditionalFormatting sqref="D79:D84">
    <cfRule type="expression" dxfId="1131" priority="111" stopIfTrue="1">
      <formula>$C79=""</formula>
    </cfRule>
    <cfRule type="iconSet" priority="112">
      <iconSet iconSet="5Arrows" showValue="0">
        <cfvo type="percent" val="0"/>
        <cfvo type="num" val="-0.2"/>
        <cfvo type="num" val="-0.15"/>
        <cfvo type="num" val="-0.12"/>
        <cfvo type="num" val="-0.1"/>
      </iconSet>
    </cfRule>
  </conditionalFormatting>
  <conditionalFormatting sqref="D86">
    <cfRule type="iconSet" priority="106">
      <iconSet iconSet="5Arrows" showValue="0">
        <cfvo type="percent" val="0"/>
        <cfvo type="num" val="-0.2"/>
        <cfvo type="num" val="-0.15"/>
        <cfvo type="num" val="-0.12"/>
        <cfvo type="num" val="-0.1"/>
      </iconSet>
    </cfRule>
    <cfRule type="expression" dxfId="1130" priority="105" stopIfTrue="1">
      <formula>$C86=""</formula>
    </cfRule>
  </conditionalFormatting>
  <conditionalFormatting sqref="D87:D91">
    <cfRule type="iconSet" priority="110">
      <iconSet iconSet="5Arrows" showValue="0">
        <cfvo type="percent" val="0"/>
        <cfvo type="num" val="-0.2"/>
        <cfvo type="num" val="-0.15"/>
        <cfvo type="num" val="-0.12"/>
        <cfvo type="num" val="-0.1"/>
      </iconSet>
    </cfRule>
    <cfRule type="expression" dxfId="1129" priority="109" stopIfTrue="1">
      <formula>$C90=""</formula>
    </cfRule>
  </conditionalFormatting>
  <conditionalFormatting sqref="H5:H9">
    <cfRule type="expression" dxfId="1128" priority="215" stopIfTrue="1">
      <formula>$G5=""</formula>
    </cfRule>
  </conditionalFormatting>
  <conditionalFormatting sqref="H15:H18">
    <cfRule type="expression" dxfId="1127" priority="219" stopIfTrue="1">
      <formula>$G15=""</formula>
    </cfRule>
  </conditionalFormatting>
  <conditionalFormatting sqref="H31:H33 H36:H38 H41:H45 H47:H49 H51:H53 H55:H59 H61:H62 H64:H65 H67:H71 H79:H84 H86:H92 H11:H13 H21:H24 H26:H29">
    <cfRule type="expression" dxfId="1126" priority="221" stopIfTrue="1">
      <formula>$G11=""</formula>
    </cfRule>
  </conditionalFormatting>
  <conditionalFormatting sqref="H74:H76">
    <cfRule type="expression" dxfId="1125" priority="146" stopIfTrue="1">
      <formula>$G74=""</formula>
    </cfRule>
  </conditionalFormatting>
  <hyperlinks>
    <hyperlink ref="D5" location="'O2-CCC-A2'!N7" display="'O2-CCC-A2'!N7" xr:uid="{00000000-0004-0000-0000-000000000000}"/>
    <hyperlink ref="D6" location="'O2-CCC-A2'!N8" display="'O2-CCC-A2'!N8" xr:uid="{00000000-0004-0000-0000-000001000000}"/>
    <hyperlink ref="D7" location="'O2-CCC-A2'!N9" display="'O2-CCC-A2'!N9" xr:uid="{00000000-0004-0000-0000-000002000000}"/>
    <hyperlink ref="D8" location="'O2-CCC-A2'!N10" display="'O2-CCC-A2'!N10" xr:uid="{00000000-0004-0000-0000-000003000000}"/>
    <hyperlink ref="D11" location="'O2-CCC-A3'!N7" display="'O2-CCC-A3'!N7" xr:uid="{00000000-0004-0000-0000-000004000000}"/>
    <hyperlink ref="D15" location="'O2-CCC-A5'!A7" display="'O2-CCC-A5'!A7" xr:uid="{00000000-0004-0000-0000-000005000000}"/>
    <hyperlink ref="D16:D18" location="'O2-CCC-A5'!A7" display="'O2-CCC-A5'!A7" xr:uid="{00000000-0004-0000-0000-000006000000}"/>
    <hyperlink ref="D16" location="'O2-CCC-A5'!A8" display="'O2-CCC-A5'!A8" xr:uid="{00000000-0004-0000-0000-000007000000}"/>
    <hyperlink ref="D17" location="'O2-CCC-A5'!A9" display="'O2-CCC-A5'!A9" xr:uid="{00000000-0004-0000-0000-000008000000}"/>
    <hyperlink ref="D18" location="'O2-CCC-A5'!A10" display="'O2-CCC-A5'!A10" xr:uid="{00000000-0004-0000-0000-000009000000}"/>
    <hyperlink ref="D26" location="'O3-EH-A2'!N7" display="'O3-EH-A2'!N7" xr:uid="{00000000-0004-0000-0000-00000A000000}"/>
    <hyperlink ref="D31" location="'O3-EH-A7'!N7" display="'O3-EH-A7'!N7" xr:uid="{00000000-0004-0000-0000-00000B000000}"/>
    <hyperlink ref="D36" location="'O4-HM-A1'!A7" display="'O4-HM-A1'!A7" xr:uid="{00000000-0004-0000-0000-00000C000000}"/>
    <hyperlink ref="D37:D38" location="'O4-HM-A1'!A7" display="'O4-HM-A1'!A7" xr:uid="{00000000-0004-0000-0000-00000D000000}"/>
    <hyperlink ref="D37" location="'O4-HM-A1'!A8" display="'O4-HM-A1'!A8" xr:uid="{00000000-0004-0000-0000-00000E000000}"/>
    <hyperlink ref="D38" location="'O4-HM-A1'!A9" display="'O4-HM-A1'!A9" xr:uid="{00000000-0004-0000-0000-00000F000000}"/>
    <hyperlink ref="D41" location="'O5-HBC-A1'!N7" display="'O5-HBC-A1'!N7" xr:uid="{00000000-0004-0000-0000-000010000000}"/>
    <hyperlink ref="D42:D45" location="'O5-HBC-A1'!A7" display="'O5-HBC-A1'!A7" xr:uid="{00000000-0004-0000-0000-000011000000}"/>
    <hyperlink ref="D42" location="'O5-HBC-A1'!N8" display="'O5-HBC-A1'!N8" xr:uid="{00000000-0004-0000-0000-000012000000}"/>
    <hyperlink ref="D43" location="'O5-HBC-A1'!N9" display="'O5-HBC-A1'!N9" xr:uid="{00000000-0004-0000-0000-000013000000}"/>
    <hyperlink ref="D44" location="'O5-HBC-A1'!N10" display="'O5-HBC-A1'!N10" xr:uid="{00000000-0004-0000-0000-000014000000}"/>
    <hyperlink ref="D45" location="'O5-HBC-A1'!N11" display="'O5-HBC-A1'!N11" xr:uid="{00000000-0004-0000-0000-000015000000}"/>
    <hyperlink ref="D47" location="'O5-HBCIS-2'!N7" display="'O5-HBCIS-2'!N7" xr:uid="{00000000-0004-0000-0000-000016000000}"/>
    <hyperlink ref="D49" location="'O5-HBCIS-2'!N9" display="'O5-HBCIS-2'!N9" xr:uid="{00000000-0004-0000-0000-000017000000}"/>
    <hyperlink ref="D51" location="'O5-HBC-A3'!N7" display="'O5-HBC-A3'!N7" xr:uid="{00000000-0004-0000-0000-000018000000}"/>
    <hyperlink ref="D52:D53" location="'O5-HBC-A3'!A7" display="'O5-HBC-A3'!A7" xr:uid="{00000000-0004-0000-0000-000019000000}"/>
    <hyperlink ref="D52" location="'O5-HBC-A3'!N8" display="'O5-HBC-A3'!N8" xr:uid="{00000000-0004-0000-0000-00001A000000}"/>
    <hyperlink ref="D53" location="'O5-HBC-A3'!N9" display="'O5-HBC-A3'!N9" xr:uid="{00000000-0004-0000-0000-00001B000000}"/>
    <hyperlink ref="D55" location="'O5-HBC-A4'!N7" display="'O5-HBC-A4'!N7" xr:uid="{00000000-0004-0000-0000-00001C000000}"/>
    <hyperlink ref="D56:D59" location="'O5-HBC-A4'!A7" display="'O5-HBC-A4'!A7" xr:uid="{00000000-0004-0000-0000-00001D000000}"/>
    <hyperlink ref="D61" location="'O5-HBC-A5'!N7" display="'O5-HBC-A5'!N7" xr:uid="{00000000-0004-0000-0000-00001E000000}"/>
    <hyperlink ref="D62" location="'O5-HBC-A5'!A7" display="'O5-HBC-A5'!A7" xr:uid="{00000000-0004-0000-0000-00001F000000}"/>
    <hyperlink ref="D62" location="'O5-HBC-A5'!N8" display="'O5-HBC-A5'!N8" xr:uid="{00000000-0004-0000-0000-000020000000}"/>
    <hyperlink ref="D64" location="'O5-HBC-A6'!N7" display="'O5-HBC-A6'!N7" xr:uid="{00000000-0004-0000-0000-000022000000}"/>
    <hyperlink ref="D65" location="'O5-HBC-A6'!A7" display="'O5-HBC-A6'!A7" xr:uid="{00000000-0004-0000-0000-000023000000}"/>
    <hyperlink ref="D65" location="'O5-HBC-A6'!N8" display="'O5-HBC-A6'!N8" xr:uid="{00000000-0004-0000-0000-000024000000}"/>
    <hyperlink ref="D67" location="'O5-HBC-A7'!N7" display="'O5-HBC-A7'!N7" xr:uid="{00000000-0004-0000-0000-000026000000}"/>
    <hyperlink ref="D68:D70" location="'O5-HBC-A7'!A7" display="'O5-HBC-A7'!A7" xr:uid="{00000000-0004-0000-0000-000027000000}"/>
    <hyperlink ref="D68" location="'O5-HBC-A7'!N8" display="'O5-HBC-A7'!N8" xr:uid="{00000000-0004-0000-0000-000028000000}"/>
    <hyperlink ref="D69" location="'O5-HBC-A7'!N9" display="'O5-HBC-A7'!N9" xr:uid="{00000000-0004-0000-0000-000029000000}"/>
    <hyperlink ref="D70" location="'O5-HBC-A7'!N10" display="'O5-HBC-A7'!N10" xr:uid="{00000000-0004-0000-0000-00002A000000}"/>
    <hyperlink ref="D74" location="'O6-1'!N7" display="'O6-1'!N7" xr:uid="{00000000-0004-0000-0000-00002B000000}"/>
    <hyperlink ref="D79" location="'O7-RMV-A1'!N7" display="'O7-RMV-A1'!N7" xr:uid="{00000000-0004-0000-0000-00002C000000}"/>
    <hyperlink ref="D86" location="'O7-RMV-A2'!N7" display="'O7-RMV-A2'!N7" xr:uid="{00000000-0004-0000-0000-00002D000000}"/>
    <hyperlink ref="D75:D76" location="'O6-1'!A7" display="'O6-1'!A7" xr:uid="{00000000-0004-0000-0000-00002E000000}"/>
    <hyperlink ref="D75" location="'O6-1'!N8" display="'O6-1'!N8" xr:uid="{00000000-0004-0000-0000-00002F000000}"/>
    <hyperlink ref="D76" location="'O6-1'!N9" display="'O6-1'!N9" xr:uid="{00000000-0004-0000-0000-000030000000}"/>
    <hyperlink ref="H5" location="'O2-CCC-A2'!N13" display="'O2-CCC-A2'!N13" xr:uid="{00000000-0004-0000-0000-000031000000}"/>
    <hyperlink ref="H6" location="'O2-CCC-A2'!N14" display="'O2-CCC-A2'!N14" xr:uid="{00000000-0004-0000-0000-000032000000}"/>
    <hyperlink ref="H7" location="'O2-CCC-A2'!N15" display="'O2-CCC-A2'!N15" xr:uid="{00000000-0004-0000-0000-000033000000}"/>
    <hyperlink ref="H8" location="'O2-CCC-A2'!N16" display="'O2-CCC-A2'!N16" xr:uid="{00000000-0004-0000-0000-000034000000}"/>
    <hyperlink ref="H11" location="'O2-CCC-A3'!N13" display="'O2-CCC-A3'!N13" xr:uid="{00000000-0004-0000-0000-000035000000}"/>
    <hyperlink ref="H12" location="'O2-CCC-A3'!N14" display="'O2-CCC-A3'!N14" xr:uid="{00000000-0004-0000-0000-000036000000}"/>
    <hyperlink ref="H13" location="'O2-CCC-A3'!N15" display="'O2-CCC-A3'!N15" xr:uid="{00000000-0004-0000-0000-000037000000}"/>
    <hyperlink ref="H15" location="'O2-CCC-A5'!N13" display="'O2-CCC-A5'!N13" xr:uid="{00000000-0004-0000-0000-000039000000}"/>
    <hyperlink ref="H18" location="'O2-CCC-A5'!N16" display="'O2-CCC-A5'!N16" xr:uid="{00000000-0004-0000-0000-00003A000000}"/>
    <hyperlink ref="H21" location="'O3-EH-A1'!N13" display="'O3-EH-A1'!N13" xr:uid="{00000000-0004-0000-0000-00003B000000}"/>
    <hyperlink ref="H22" location="'O3-EH-A1'!N14" display="'O3-EH-A1'!N14" xr:uid="{00000000-0004-0000-0000-00003C000000}"/>
    <hyperlink ref="H23" location="'O3-EH-A1'!N15" display="'O3-EH-A1'!N15" xr:uid="{00000000-0004-0000-0000-00003D000000}"/>
    <hyperlink ref="H24" location="'O3-EH-A1'!N16" display="'O3-EH-A1'!N16" xr:uid="{00000000-0004-0000-0000-00003E000000}"/>
    <hyperlink ref="H26" location="'O3-EH-A2'!N14" display="'O3-EH-A2'!N14" xr:uid="{00000000-0004-0000-0000-000043000000}"/>
    <hyperlink ref="H16:H17" location="'O2-CCC-A5'!N13" display="'O2-CCC-A5'!N13" xr:uid="{00000000-0004-0000-0000-000044000000}"/>
    <hyperlink ref="H88" location="'O7-2'!N15" display="'O7-2'!N15" xr:uid="{00000000-0004-0000-0000-000045000000}"/>
    <hyperlink ref="H87" location="'O7-2'!N14" display="'O7-2'!N14" xr:uid="{00000000-0004-0000-0000-000046000000}"/>
    <hyperlink ref="H87:H88" location="'O7-2'!N13" display="'O7-2'!N13" xr:uid="{00000000-0004-0000-0000-000047000000}"/>
    <hyperlink ref="H86" location="'O7-2'!N13" display="'O7-2'!N13" xr:uid="{00000000-0004-0000-0000-000048000000}"/>
    <hyperlink ref="H80" location="'O7-RMV-A1'!N14" display="'O7-RMV-A1'!N14" xr:uid="{00000000-0004-0000-0000-000049000000}"/>
    <hyperlink ref="H81" location="'O7-RMV-A1'!N15" display="'O7-RMV-A1'!N15" xr:uid="{00000000-0004-0000-0000-00004A000000}"/>
    <hyperlink ref="H80:H81" location="'O7-1'!N13" display="'O7-1'!N13" xr:uid="{00000000-0004-0000-0000-00004B000000}"/>
    <hyperlink ref="H79" location="'O7-RMV-A1'!N13" display="'O7-RMV-A1'!N13" xr:uid="{00000000-0004-0000-0000-00004C000000}"/>
    <hyperlink ref="H76" location="'O6-1'!N15" display="'O6-1'!N15" xr:uid="{00000000-0004-0000-0000-00004D000000}"/>
    <hyperlink ref="H75" location="'O6-1'!N14" display="'O6-1'!N14" xr:uid="{00000000-0004-0000-0000-00004E000000}"/>
    <hyperlink ref="H74" location="'O6-1'!N13" display="'O6-1'!N13" xr:uid="{00000000-0004-0000-0000-00004F000000}"/>
    <hyperlink ref="H68" location="'O5-HBC-A7'!N15" display="'O5-HBC-A7'!N15" xr:uid="{00000000-0004-0000-0000-000050000000}"/>
    <hyperlink ref="H69" location="'O5-HBC-A7'!N16" display="'O5-HBC-A7'!N16" xr:uid="{00000000-0004-0000-0000-000051000000}"/>
    <hyperlink ref="H70" location="'O5-HBC-A7'!N17" display="'O5-HBC-A7'!N17" xr:uid="{00000000-0004-0000-0000-000052000000}"/>
    <hyperlink ref="H67" location="'O5-HBC-A7'!N14" display="'O5-HBC-A7'!N14" xr:uid="{00000000-0004-0000-0000-000053000000}"/>
    <hyperlink ref="H65" location="'O5-HBC-A6'!N14" display="'O5-HBC-A6'!N14" xr:uid="{00000000-0004-0000-0000-000055000000}"/>
    <hyperlink ref="H64" location="'O5-HBC-A6'!N13" display="'O5-HBC-A6'!N13" xr:uid="{00000000-0004-0000-0000-000056000000}"/>
    <hyperlink ref="H62" location="'O5-HBC-A5'!N14" display="'O5-HBC-A5'!N14" xr:uid="{00000000-0004-0000-0000-000058000000}"/>
    <hyperlink ref="H61" location="'O5-HBC-A5'!N13" display="'O5-HBC-A5'!N13" xr:uid="{00000000-0004-0000-0000-000059000000}"/>
    <hyperlink ref="H53" location="'O5-HBC-A3'!N15" display="'O5-HBC-A3'!N15" xr:uid="{00000000-0004-0000-0000-00005A000000}"/>
    <hyperlink ref="H52" location="'O5-HBC-A3'!N14" display="'O5-HBC-A3'!N14" xr:uid="{00000000-0004-0000-0000-00005B000000}"/>
    <hyperlink ref="H51" location="'O5-HBC-A3'!N13" display="'O5-HBC-A3'!N13" xr:uid="{00000000-0004-0000-0000-00005C000000}"/>
    <hyperlink ref="H47" location="'O5-HBCIS-2'!N13" display="'O5-HBCIS-2'!N13" xr:uid="{00000000-0004-0000-0000-00005D000000}"/>
    <hyperlink ref="H43" location="'O5-HBC-A1'!N15" display="'O5-HBC-A1'!N15" xr:uid="{00000000-0004-0000-0000-00005E000000}"/>
    <hyperlink ref="H42" location="'O5-HBC-A1'!N14" display="'O5-HBC-A1'!N14" xr:uid="{00000000-0004-0000-0000-00005F000000}"/>
    <hyperlink ref="H41" location="'O5-HBC-A1'!N13" display="'O5-HBC-A1'!N13" xr:uid="{00000000-0004-0000-0000-000060000000}"/>
    <hyperlink ref="H38" location="'O4-HM-A1'!N15" display="'O4-HM-A1'!N15" xr:uid="{00000000-0004-0000-0000-000061000000}"/>
    <hyperlink ref="H37" location="'O4-HM-A1'!N14" display="'O4-HM-A1'!N14" xr:uid="{00000000-0004-0000-0000-000062000000}"/>
    <hyperlink ref="H36" location="'O4-HM-A1'!N13" display="'O4-HM-A1'!N13" xr:uid="{00000000-0004-0000-0000-000063000000}"/>
    <hyperlink ref="H33" location="'O3-EH-A7'!N15" display="'O3-EH-A7'!N15" xr:uid="{00000000-0004-0000-0000-000065000000}"/>
    <hyperlink ref="H31" location="'O3-EH-A7'!N13" display="'O3-EH-A7'!N13" xr:uid="{00000000-0004-0000-0000-000066000000}"/>
    <hyperlink ref="D27" location="'O3-EH-A2'!N8" display="'O3-EH-A2'!N8" xr:uid="{00000000-0004-0000-0000-000067000000}"/>
    <hyperlink ref="D28" location="'O3-EH-A2'!N9" display="'O3-EH-A2'!N9" xr:uid="{00000000-0004-0000-0000-000068000000}"/>
    <hyperlink ref="D29" location="'O3-EH-A2'!N10" display="'O3-EH-A2'!N10" xr:uid="{00000000-0004-0000-0000-000069000000}"/>
    <hyperlink ref="H27" location="'O3-EH-A2'!N15" display="'O3-EH-A2'!N15" xr:uid="{00000000-0004-0000-0000-00006A000000}"/>
    <hyperlink ref="H28" location="'O3-EH-A2'!N16" display="'O3-EH-A2'!N16" xr:uid="{00000000-0004-0000-0000-00006B000000}"/>
    <hyperlink ref="D32:D33" location="'O3-EH-A7'!A7" display="'O3-EH-A7'!A7" xr:uid="{00000000-0004-0000-0000-00006D000000}"/>
    <hyperlink ref="H9" location="'O2-CCC-A2'!N17" display="'O2-CCC-A2'!N17" xr:uid="{00000000-0004-0000-0000-00006E000000}"/>
    <hyperlink ref="D9" location="'O2-CCC-A2'!N11" display="'O2-CCC-A2'!N11" xr:uid="{00000000-0004-0000-0000-00006F000000}"/>
    <hyperlink ref="H29" location="'O3-EH-A2'!N13" display="'O3-EH-A2'!N13" xr:uid="{00000000-0004-0000-0000-000075000000}"/>
    <hyperlink ref="H29" location="'O3-EH-A2'!N17" display="'O3-EH-A2'!N17" xr:uid="{00000000-0004-0000-0000-000076000000}"/>
    <hyperlink ref="H82" location="'O7-RMV-A1'!N16" display="'O7-RMV-A1'!N16" xr:uid="{00000000-0004-0000-0000-000078000000}"/>
    <hyperlink ref="H83" location="'O7-RMV-A1'!N17" display="'O7-RMV-A1'!N17" xr:uid="{00000000-0004-0000-0000-000079000000}"/>
    <hyperlink ref="H84" location="'O7-RMV-A1'!N18" display="'O7-RMV-A1'!N18" xr:uid="{00000000-0004-0000-0000-00007A000000}"/>
    <hyperlink ref="H89" location="'O7-2'!N13" display="'O7-2'!N13" xr:uid="{00000000-0004-0000-0000-00007B000000}"/>
    <hyperlink ref="H90" location="'O7-2'!N13" display="'O7-2'!N13" xr:uid="{00000000-0004-0000-0000-00007C000000}"/>
    <hyperlink ref="H91" location="'O7-2'!N13" display="'O7-2'!N13" xr:uid="{00000000-0004-0000-0000-00007D000000}"/>
    <hyperlink ref="D71" location="'O5-HBC-A7'!N11" display="'O5-HBC-A7'!N11" xr:uid="{00000000-0004-0000-0000-00007F000000}"/>
    <hyperlink ref="D21" location="'O3-EH-A1'!N7" display="'O3-EH-A1'!N7" xr:uid="{00000000-0004-0000-0000-000080000000}"/>
    <hyperlink ref="D23" location="'O3-EH-A1'!N9" display="'O3-EH-A1'!N9" xr:uid="{00000000-0004-0000-0000-000081000000}"/>
    <hyperlink ref="D24" location="'O3-EH-A1'!N10" display="'O3-EH-A1'!N10" xr:uid="{00000000-0004-0000-0000-000082000000}"/>
    <hyperlink ref="D22" location="'O3-EH-A1'!N8" display="'O3-EH-A1'!N8" xr:uid="{00000000-0004-0000-0000-000083000000}"/>
    <hyperlink ref="H16" location="'O2-CCC-A5'!N14" display="'O2-CCC-A5'!N14" xr:uid="{00000000-0004-0000-0000-000084000000}"/>
    <hyperlink ref="H17" location="'O2-CCC-A5'!N15" display="'O2-CCC-A5'!N15" xr:uid="{00000000-0004-0000-0000-000085000000}"/>
    <hyperlink ref="D32" location="'O3-EH-A7'!N8" display="'O3-EH-A7'!N8" xr:uid="{00000000-0004-0000-0000-000086000000}"/>
    <hyperlink ref="D33" location="'O3-EH-A7'!N9" display="'O3-EH-A7'!N9" xr:uid="{00000000-0004-0000-0000-000087000000}"/>
    <hyperlink ref="H32" location="'O3-EH-A7'!N14" display="'O3-EH-A7'!N14" xr:uid="{00000000-0004-0000-0000-000089000000}"/>
    <hyperlink ref="D48" location="'O5-HBCIS-2'!N8" display="'O5-HBCIS-2'!N8" xr:uid="{00000000-0004-0000-0000-00008A000000}"/>
    <hyperlink ref="H48" location="'O5-HBCIS-2'!N14" display="'O5-HBCIS-2'!N14" xr:uid="{00000000-0004-0000-0000-00008B000000}"/>
    <hyperlink ref="H49" location="'O5-HBCIS-2'!N15" display="'O5-HBCIS-2'!N15" xr:uid="{00000000-0004-0000-0000-00008C000000}"/>
    <hyperlink ref="D56" location="'O5-HBC-A4'!N8" display="'O5-HBC-A4'!N8" xr:uid="{00000000-0004-0000-0000-00008D000000}"/>
    <hyperlink ref="D57" location="'O5-HBC-A4'!N9" display="'O5-HBC-A4'!N9" xr:uid="{00000000-0004-0000-0000-00008E000000}"/>
    <hyperlink ref="D58" location="'O5-HBC-A4'!N10" display="'O5-HBC-A4'!N10" xr:uid="{00000000-0004-0000-0000-00008F000000}"/>
    <hyperlink ref="D59" location="'O5-HBC-A4'!N11" display="'O5-HBC-A4'!N11" xr:uid="{00000000-0004-0000-0000-000090000000}"/>
    <hyperlink ref="H55" location="'O5-HBC-A4'!N15" display="'O5-HBC-A4'!N15" xr:uid="{00000000-0004-0000-0000-000091000000}"/>
    <hyperlink ref="H56" location="'O5-HBC-A4'!N16" display="'O5-HBC-A4'!N16" xr:uid="{00000000-0004-0000-0000-000092000000}"/>
    <hyperlink ref="H57" location="'O5-HBC-A4'!N17" display="'O5-HBC-A4'!N17" xr:uid="{00000000-0004-0000-0000-000093000000}"/>
    <hyperlink ref="D80" location="'O7-RMV-A1'!N8" display="'O7-RMV-A1'!N8" xr:uid="{00000000-0004-0000-0000-000096000000}"/>
    <hyperlink ref="D81" location="'O7-RMV-A1'!N9" display="'O7-RMV-A1'!N9" xr:uid="{00000000-0004-0000-0000-000097000000}"/>
    <hyperlink ref="D82" location="'O7-RMV-A1'!N10" display="'O7-RMV-A1'!N10" xr:uid="{00000000-0004-0000-0000-000098000000}"/>
    <hyperlink ref="A3" r:id="rId1" xr:uid="{D688BB42-6727-4989-95A0-CC9F352E9519}"/>
    <hyperlink ref="A19" r:id="rId2" display="Obj. 3 Ensure the conservation of essential habitat for polar bears" xr:uid="{83F24EDE-0E14-4568-A94D-773C20D21FEE}"/>
    <hyperlink ref="A34" r:id="rId3" display="Obj. 4 Ensure that harvest of polar bear subpopulations is managed in a biologically sustainable manner in accordance with sound conservation practices" xr:uid="{CB33B49B-2099-4715-B939-56F19B5E4D35}"/>
    <hyperlink ref="A39" r:id="rId4" display="Obj. 5 Manage human-bear interactions to ensure human safety and to minimize polar bear injury or mortality" xr:uid="{D327C25D-82C8-4133-A946-D4BE4F527FC7}"/>
    <hyperlink ref="A72" r:id="rId5" display="Obj. 6 Ensure that international trade of polar bears is carried out according to conservation principles" xr:uid="{8A4BAB21-F090-4930-822B-310433A424A6}"/>
    <hyperlink ref="A77" r:id="rId6" display="Obj. 7 Carry out coordinated circumpolar population research and monitoring to monitor progress toward achieving the vision of the CAP" xr:uid="{D888D54E-B4C0-4282-B432-FBF7EC69AD90}"/>
    <hyperlink ref="B4" r:id="rId7" display="='O2-CCC-A2'!A4" xr:uid="{2206093A-1A1E-4796-990B-76F1C77145B8}"/>
    <hyperlink ref="B10:M10" r:id="rId8" display="='O2-CCC-A3'!A4" xr:uid="{31192588-5841-409E-B307-24B7FC58DFC0}"/>
    <hyperlink ref="B14:M14" r:id="rId9" display="='O2-CCC-A5'!A4" xr:uid="{EDCBECA2-1B57-4B54-897E-2B038EC902B3}"/>
    <hyperlink ref="B20:M20" r:id="rId10" display="='O3-EH-A1'!A4" xr:uid="{327231C2-525B-4C43-AA7C-4CE941DB334F}"/>
    <hyperlink ref="B25:M25" r:id="rId11" display="='O3-EH-A2'!A4" xr:uid="{EC67E731-E957-4B04-9880-99CF392CA61A}"/>
    <hyperlink ref="B30:M30" r:id="rId12" display="='O3-EH-A7'!A4" xr:uid="{B07B6293-1C97-41A8-8AD1-2F8839E3243F}"/>
    <hyperlink ref="B35:M35" r:id="rId13" display="='O4-HM-A1,2,3'!A4" xr:uid="{0B061707-E7CA-45F3-9DAD-A5A57FBE7D94}"/>
    <hyperlink ref="B40:M40" r:id="rId14" display="='O5-HBC-A1'!A4" xr:uid="{C90F5355-36FA-489B-9544-5F3199DF28ED}"/>
    <hyperlink ref="B46:M46" r:id="rId15" display="='O5-HBCIS-2'!A4" xr:uid="{6D401449-C306-4ECB-810F-112DE5971914}"/>
    <hyperlink ref="B50:M50" r:id="rId16" display="='O5-HBC-A3'!A4" xr:uid="{32762102-B8EF-4F1C-B353-C3DAD0CC4951}"/>
    <hyperlink ref="B54:M54" r:id="rId17" display="='O5-HBC-A4'!A4" xr:uid="{12F8610F-C052-4122-A4B2-839FEBE40C7F}"/>
    <hyperlink ref="B60:M60" r:id="rId18" display="='O5-HBC-A5'!A4" xr:uid="{E21F4647-790E-4A84-A8F2-5BB9FF646354}"/>
    <hyperlink ref="B63:M63" r:id="rId19" display="='O5-HBC-A6'!A4" xr:uid="{0094AA03-F109-4762-813A-7451DD8059A1}"/>
    <hyperlink ref="B66:M66" r:id="rId20" display="='O5-HBC-A7'!A4" xr:uid="{05794FC2-106D-4E42-9925-47A1ED838A08}"/>
    <hyperlink ref="B73:M73" r:id="rId21" display="='O6-1'!A4" xr:uid="{D74F5956-5A7B-48D0-A17D-D3411F741B2C}"/>
  </hyperlinks>
  <pageMargins left="0.7" right="0.7" top="0.75" bottom="0.75" header="0.3" footer="0.3"/>
  <pageSetup paperSize="9" scale="35" fitToWidth="0" fitToHeight="0" orientation="portrait" r:id="rId22"/>
  <drawing r:id="rId23"/>
  <extLst>
    <ext xmlns:x14="http://schemas.microsoft.com/office/spreadsheetml/2009/9/main" uri="{78C0D931-6437-407d-A8EE-F0AAD7539E65}">
      <x14:conditionalFormattings>
        <x14:conditionalFormatting xmlns:xm="http://schemas.microsoft.com/office/excel/2006/main">
          <x14:cfRule type="iconSet" priority="216" id="{0E9075DE-9B92-4142-B4FA-85C67CC9726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H5:H9</xm:sqref>
        </x14:conditionalFormatting>
        <x14:conditionalFormatting xmlns:xm="http://schemas.microsoft.com/office/excel/2006/main">
          <x14:cfRule type="iconSet" priority="694" id="{2BD171D7-7D81-4A0C-86FB-2B4493B5ED4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H11:H13</xm:sqref>
        </x14:conditionalFormatting>
        <x14:conditionalFormatting xmlns:xm="http://schemas.microsoft.com/office/excel/2006/main">
          <x14:cfRule type="iconSet" priority="220" id="{F4E9D366-1230-40CB-AEF3-207EA10A86B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H15:H18</xm:sqref>
        </x14:conditionalFormatting>
        <x14:conditionalFormatting xmlns:xm="http://schemas.microsoft.com/office/excel/2006/main">
          <x14:cfRule type="iconSet" priority="222" id="{F37DA95E-BC53-43C7-A259-07BD9818A863}">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H21:H24</xm:sqref>
        </x14:conditionalFormatting>
        <x14:conditionalFormatting xmlns:xm="http://schemas.microsoft.com/office/excel/2006/main">
          <x14:cfRule type="iconSet" priority="690" id="{38BF8B6D-822A-48B6-A2D5-1FF4096F80C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H26:H29</xm:sqref>
        </x14:conditionalFormatting>
        <x14:conditionalFormatting xmlns:xm="http://schemas.microsoft.com/office/excel/2006/main">
          <x14:cfRule type="iconSet" priority="147" id="{94BAB194-6269-4A24-BDEB-90A5B00971A2}">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H31:H33 H36:H38 H41:H45 H47:H49 H51:H53 H55:H59 H61:H62 H64:H65 H67:H71 H74:H76 H79:H84 H86:H92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Q30"/>
  <sheetViews>
    <sheetView topLeftCell="A2" zoomScale="90" zoomScaleNormal="90" workbookViewId="0">
      <selection activeCell="P22" sqref="P2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56.25" customHeight="1" x14ac:dyDescent="0.25">
      <c r="A4" s="37" t="s">
        <v>176</v>
      </c>
      <c r="B4" s="52" t="s">
        <v>177</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178</v>
      </c>
      <c r="B7" s="1"/>
      <c r="C7" s="58"/>
      <c r="D7" s="59">
        <v>0.2</v>
      </c>
      <c r="E7" s="59">
        <v>1</v>
      </c>
      <c r="F7" s="59"/>
      <c r="G7" s="60"/>
      <c r="H7" s="61"/>
      <c r="I7" s="58">
        <v>0.5</v>
      </c>
      <c r="J7" s="59">
        <v>0.9</v>
      </c>
      <c r="K7" s="59">
        <v>1</v>
      </c>
      <c r="L7" s="59">
        <v>1</v>
      </c>
      <c r="M7" s="59">
        <v>1</v>
      </c>
      <c r="N7" s="95">
        <f>IF(M7&lt;&gt;"",M7-G7,(IF(L7&lt;&gt;"",L7-F7,(IF(K7&lt;&gt;"",K7-E7,(IF(J7&lt;&gt;"",J7-D7,(IF(I7&lt;&gt;"",I7-C7,0)))))))))</f>
        <v>1</v>
      </c>
      <c r="O7" s="139">
        <f>MAX(I7:M7)</f>
        <v>1</v>
      </c>
      <c r="P7" s="49"/>
      <c r="Q7" s="49"/>
    </row>
    <row r="8" spans="1:17" ht="30" x14ac:dyDescent="0.25">
      <c r="A8" s="1" t="s">
        <v>179</v>
      </c>
      <c r="B8" s="1"/>
      <c r="C8" s="58">
        <v>0.2</v>
      </c>
      <c r="D8" s="59">
        <v>0.4</v>
      </c>
      <c r="E8" s="59">
        <v>0.6</v>
      </c>
      <c r="F8" s="59">
        <v>0.8</v>
      </c>
      <c r="G8" s="60">
        <v>1</v>
      </c>
      <c r="H8" s="61"/>
      <c r="I8" s="58">
        <v>0.2</v>
      </c>
      <c r="J8" s="59">
        <v>0.5</v>
      </c>
      <c r="K8" s="59">
        <v>0.6</v>
      </c>
      <c r="L8" s="59">
        <v>0.8</v>
      </c>
      <c r="M8" s="59">
        <v>1</v>
      </c>
      <c r="N8" s="95">
        <f t="shared" ref="N8:N10" si="0">IF(M8&lt;&gt;"",M8-G8,(IF(L8&lt;&gt;"",L8-F8,(IF(K8&lt;&gt;"",K8-E8,(IF(J8&lt;&gt;"",J8-D8,(IF(I8&lt;&gt;"",I8-C8,0)))))))))</f>
        <v>0</v>
      </c>
      <c r="O8" s="139">
        <f t="shared" ref="O8:O11" si="1">MAX(I8:M8)</f>
        <v>1</v>
      </c>
      <c r="P8" s="49"/>
      <c r="Q8" s="49"/>
    </row>
    <row r="9" spans="1:17" x14ac:dyDescent="0.25">
      <c r="A9" s="1" t="s">
        <v>180</v>
      </c>
      <c r="B9" s="1"/>
      <c r="C9" s="58"/>
      <c r="D9" s="59"/>
      <c r="E9" s="59"/>
      <c r="F9" s="59"/>
      <c r="G9" s="60">
        <v>1</v>
      </c>
      <c r="H9" s="61"/>
      <c r="I9" s="58">
        <v>0</v>
      </c>
      <c r="J9" s="59">
        <v>0</v>
      </c>
      <c r="K9" s="59">
        <v>0</v>
      </c>
      <c r="L9" s="59">
        <v>0</v>
      </c>
      <c r="M9" s="59">
        <v>1</v>
      </c>
      <c r="N9" s="95">
        <f t="shared" si="0"/>
        <v>0</v>
      </c>
      <c r="O9" s="139">
        <f t="shared" si="1"/>
        <v>1</v>
      </c>
      <c r="P9" s="49" t="s">
        <v>181</v>
      </c>
      <c r="Q9" s="49"/>
    </row>
    <row r="10" spans="1:17" ht="30" x14ac:dyDescent="0.25">
      <c r="A10" s="1" t="s">
        <v>182</v>
      </c>
      <c r="B10" s="1"/>
      <c r="C10" s="71">
        <v>0.2</v>
      </c>
      <c r="D10" s="72">
        <v>0.4</v>
      </c>
      <c r="E10" s="72">
        <v>0.6</v>
      </c>
      <c r="F10" s="72">
        <v>0.8</v>
      </c>
      <c r="G10" s="73">
        <v>1</v>
      </c>
      <c r="H10" s="61"/>
      <c r="I10" s="58">
        <v>0.2</v>
      </c>
      <c r="J10" s="72">
        <v>0.4</v>
      </c>
      <c r="K10" s="72">
        <v>0.6</v>
      </c>
      <c r="L10" s="72">
        <v>0.6</v>
      </c>
      <c r="M10" s="72">
        <v>0.6</v>
      </c>
      <c r="N10" s="95">
        <f t="shared" si="0"/>
        <v>-0.4</v>
      </c>
      <c r="O10" s="139">
        <f t="shared" si="1"/>
        <v>0.6</v>
      </c>
      <c r="P10" s="136" t="s">
        <v>183</v>
      </c>
      <c r="Q10" s="49"/>
    </row>
    <row r="11" spans="1:17" ht="30" x14ac:dyDescent="0.25">
      <c r="A11" s="1" t="s">
        <v>184</v>
      </c>
      <c r="B11" s="1"/>
      <c r="C11" s="62"/>
      <c r="D11" s="63">
        <v>0.25</v>
      </c>
      <c r="E11" s="63">
        <v>0.5</v>
      </c>
      <c r="F11" s="63">
        <v>0.75</v>
      </c>
      <c r="G11" s="64">
        <v>1</v>
      </c>
      <c r="H11" s="61"/>
      <c r="I11" s="58">
        <v>0</v>
      </c>
      <c r="J11" s="63">
        <v>0.2</v>
      </c>
      <c r="K11" s="63">
        <v>0.4</v>
      </c>
      <c r="L11" s="63">
        <v>0.4</v>
      </c>
      <c r="M11" s="63">
        <v>0.4</v>
      </c>
      <c r="N11" s="95">
        <f t="shared" ref="N11" si="2">IF(M11&lt;&gt;"",M11-G11,(IF(L11&lt;&gt;"",L11-F11,(IF(K11&lt;&gt;"",K11-E11,(IF(J11&lt;&gt;"",J11-D11,(IF(I11&lt;&gt;"",I11-C11,0)))))))))</f>
        <v>-0.6</v>
      </c>
      <c r="O11" s="139">
        <f t="shared" si="1"/>
        <v>0.4</v>
      </c>
      <c r="P11" s="137" t="s">
        <v>185</v>
      </c>
      <c r="Q11" s="49"/>
    </row>
    <row r="12" spans="1:17" ht="46.5" customHeight="1" thickBot="1" x14ac:dyDescent="0.35">
      <c r="E12" s="47" t="s">
        <v>89</v>
      </c>
      <c r="F12" s="48"/>
      <c r="G12" s="48"/>
      <c r="H12" s="48"/>
      <c r="I12" s="94" t="s">
        <v>90</v>
      </c>
      <c r="J12" s="48"/>
      <c r="K12" s="47"/>
    </row>
    <row r="13" spans="1:17" ht="32.1" customHeight="1" x14ac:dyDescent="0.3">
      <c r="A13" s="65" t="s">
        <v>5</v>
      </c>
      <c r="B13" s="65" t="s">
        <v>73</v>
      </c>
      <c r="C13" s="24" t="s">
        <v>74</v>
      </c>
      <c r="D13" s="25" t="s">
        <v>75</v>
      </c>
      <c r="E13" s="25" t="s">
        <v>76</v>
      </c>
      <c r="F13" s="25" t="s">
        <v>77</v>
      </c>
      <c r="G13" s="26" t="s">
        <v>78</v>
      </c>
      <c r="H13" s="66"/>
      <c r="I13" s="5" t="s">
        <v>74</v>
      </c>
      <c r="J13" s="6" t="s">
        <v>75</v>
      </c>
      <c r="K13" s="6" t="s">
        <v>76</v>
      </c>
      <c r="L13" s="6" t="s">
        <v>77</v>
      </c>
      <c r="M13" s="83" t="s">
        <v>78</v>
      </c>
      <c r="N13" s="84" t="s">
        <v>79</v>
      </c>
      <c r="P13" s="57" t="s">
        <v>81</v>
      </c>
      <c r="Q13" s="57" t="s">
        <v>82</v>
      </c>
    </row>
    <row r="14" spans="1:17" ht="45" customHeight="1" x14ac:dyDescent="0.25">
      <c r="A14" s="104" t="s">
        <v>186</v>
      </c>
      <c r="B14" s="1"/>
      <c r="C14" s="31"/>
      <c r="D14" s="32" t="s">
        <v>92</v>
      </c>
      <c r="E14" s="32"/>
      <c r="F14" s="32"/>
      <c r="G14" s="33"/>
      <c r="H14" s="67"/>
      <c r="I14" s="31"/>
      <c r="J14" s="32" t="s">
        <v>97</v>
      </c>
      <c r="K14" s="32" t="s">
        <v>97</v>
      </c>
      <c r="L14" s="32" t="s">
        <v>97</v>
      </c>
      <c r="M14" s="85" t="s">
        <v>97</v>
      </c>
      <c r="N14" s="95">
        <f>IF(COUNTIF(I14:M14,"yes")&gt;0,1,(IF(OR(AND(C14="x",I14="no"),(AND(D14="x",J14="no")),(AND(E14="x",K14="no")),(AND(F14="x",L14="no")),(AND(G14="x",M14="no")))=FALSE,2,3)))</f>
        <v>3</v>
      </c>
      <c r="P14" s="136" t="s">
        <v>187</v>
      </c>
      <c r="Q14" s="49"/>
    </row>
    <row r="15" spans="1:17" ht="36" customHeight="1" x14ac:dyDescent="0.25">
      <c r="A15" s="104" t="s">
        <v>188</v>
      </c>
      <c r="B15" s="1"/>
      <c r="C15" s="31"/>
      <c r="D15" s="32"/>
      <c r="E15" s="32" t="s">
        <v>92</v>
      </c>
      <c r="F15" s="32"/>
      <c r="G15" s="33"/>
      <c r="H15" s="67"/>
      <c r="I15" s="31"/>
      <c r="J15" s="32"/>
      <c r="K15" s="32" t="s">
        <v>97</v>
      </c>
      <c r="L15" s="32" t="s">
        <v>97</v>
      </c>
      <c r="M15" s="85" t="s">
        <v>97</v>
      </c>
      <c r="N15" s="95">
        <f t="shared" ref="N15:N17" si="3">IF(COUNTIF(I15:M15,"yes")&gt;0,1,(IF(OR(AND(C15="x",I15="no"),(AND(D15="x",J15="no")),(AND(E15="x",K15="no")),(AND(F15="x",L15="no")),(AND(G15="x",M15="no")))=FALSE,2,3)))</f>
        <v>3</v>
      </c>
      <c r="P15" s="49" t="s">
        <v>189</v>
      </c>
      <c r="Q15" s="49"/>
    </row>
    <row r="16" spans="1:17" ht="40.5" customHeight="1" x14ac:dyDescent="0.25">
      <c r="A16" s="104" t="s">
        <v>190</v>
      </c>
      <c r="B16" s="1"/>
      <c r="C16" s="31"/>
      <c r="D16" s="32"/>
      <c r="E16" s="32"/>
      <c r="F16" s="32"/>
      <c r="G16" s="33" t="s">
        <v>92</v>
      </c>
      <c r="H16" s="67"/>
      <c r="I16" s="31"/>
      <c r="J16" s="32"/>
      <c r="K16" s="32"/>
      <c r="L16" s="32" t="s">
        <v>97</v>
      </c>
      <c r="M16" s="85" t="s">
        <v>97</v>
      </c>
      <c r="N16" s="95">
        <f t="shared" si="3"/>
        <v>3</v>
      </c>
      <c r="P16" s="49" t="s">
        <v>191</v>
      </c>
      <c r="Q16" s="49"/>
    </row>
    <row r="17" spans="1:17" ht="29.1" customHeight="1" thickBot="1" x14ac:dyDescent="0.3">
      <c r="B17" s="1"/>
      <c r="C17" s="34"/>
      <c r="D17" s="35"/>
      <c r="E17" s="35"/>
      <c r="F17" s="35"/>
      <c r="G17" s="36"/>
      <c r="H17" s="67"/>
      <c r="I17" s="34"/>
      <c r="J17" s="35"/>
      <c r="K17" s="35"/>
      <c r="L17" s="35"/>
      <c r="M17" s="86"/>
      <c r="N17" s="95">
        <f t="shared" si="3"/>
        <v>2</v>
      </c>
      <c r="P17" s="49"/>
      <c r="Q17" s="49"/>
    </row>
    <row r="19" spans="1:17" s="19" customFormat="1" ht="38.1" customHeight="1" thickBot="1" x14ac:dyDescent="0.35">
      <c r="C19" s="21"/>
      <c r="D19" s="47"/>
      <c r="E19" s="47" t="s">
        <v>99</v>
      </c>
      <c r="F19" s="47"/>
      <c r="G19" s="47"/>
      <c r="H19" s="47"/>
      <c r="I19" s="47"/>
      <c r="J19" s="47"/>
      <c r="K19" s="47" t="s">
        <v>100</v>
      </c>
      <c r="L19" s="47"/>
      <c r="M19" s="21"/>
    </row>
    <row r="20" spans="1:17" ht="32.1" customHeight="1" thickBot="1" x14ac:dyDescent="0.35">
      <c r="A20" s="65" t="s">
        <v>101</v>
      </c>
      <c r="B20" s="68"/>
      <c r="C20" s="27" t="s">
        <v>74</v>
      </c>
      <c r="D20" s="28" t="s">
        <v>75</v>
      </c>
      <c r="E20" s="28" t="s">
        <v>76</v>
      </c>
      <c r="F20" s="28" t="s">
        <v>77</v>
      </c>
      <c r="G20" s="29" t="s">
        <v>78</v>
      </c>
      <c r="H20" s="30" t="s">
        <v>102</v>
      </c>
      <c r="I20" s="5" t="s">
        <v>74</v>
      </c>
      <c r="J20" s="6" t="s">
        <v>75</v>
      </c>
      <c r="K20" s="6" t="s">
        <v>76</v>
      </c>
      <c r="L20" s="6" t="s">
        <v>77</v>
      </c>
      <c r="M20" s="6" t="s">
        <v>78</v>
      </c>
      <c r="N20" s="7" t="s">
        <v>102</v>
      </c>
      <c r="O20" s="18" t="s">
        <v>79</v>
      </c>
      <c r="P20" s="57" t="s">
        <v>81</v>
      </c>
      <c r="Q20" s="57" t="s">
        <v>82</v>
      </c>
    </row>
    <row r="21" spans="1:17" ht="28.5" customHeight="1" x14ac:dyDescent="0.25">
      <c r="A21" t="s">
        <v>103</v>
      </c>
      <c r="C21" s="8"/>
      <c r="D21" s="9"/>
      <c r="E21" s="9"/>
      <c r="F21" s="9"/>
      <c r="G21" s="9"/>
      <c r="H21" s="10">
        <f>SUM(C21:G21)</f>
        <v>0</v>
      </c>
      <c r="I21" s="4"/>
      <c r="J21" s="3"/>
      <c r="K21" s="3"/>
      <c r="L21" s="3"/>
      <c r="M21" s="3"/>
      <c r="N21" s="12">
        <f>SUM(I21:M21)</f>
        <v>0</v>
      </c>
      <c r="O21" s="59">
        <f>IFERROR(N21/H21,0)</f>
        <v>0</v>
      </c>
      <c r="P21" s="136" t="s">
        <v>192</v>
      </c>
      <c r="Q21" s="49"/>
    </row>
    <row r="22" spans="1:17" ht="15.75" thickBot="1" x14ac:dyDescent="0.3">
      <c r="A22" t="s">
        <v>104</v>
      </c>
      <c r="C22" s="4"/>
      <c r="D22" s="3"/>
      <c r="E22" s="3"/>
      <c r="F22" s="3"/>
      <c r="G22" s="3"/>
      <c r="H22" s="10">
        <f t="shared" ref="H22:H23" si="4">SUM(C22:G22)</f>
        <v>0</v>
      </c>
      <c r="I22" s="4"/>
      <c r="J22" s="3"/>
      <c r="K22" s="3"/>
      <c r="L22" s="3"/>
      <c r="M22" s="3"/>
      <c r="N22" s="12">
        <f t="shared" ref="N22:N24" si="5">SUM(I22:M22)</f>
        <v>0</v>
      </c>
      <c r="O22" s="59">
        <f t="shared" ref="O22:O24" si="6">IFERROR(N22/H22,0)</f>
        <v>0</v>
      </c>
      <c r="P22" s="49"/>
      <c r="Q22" s="49"/>
    </row>
    <row r="23" spans="1:17" x14ac:dyDescent="0.25">
      <c r="A23" t="s">
        <v>105</v>
      </c>
      <c r="C23" s="15"/>
      <c r="D23" s="16"/>
      <c r="E23" s="16"/>
      <c r="F23" s="16"/>
      <c r="G23" s="16"/>
      <c r="H23" s="38">
        <f t="shared" si="4"/>
        <v>0</v>
      </c>
      <c r="I23" s="15"/>
      <c r="J23" s="16"/>
      <c r="K23" s="16"/>
      <c r="L23" s="16"/>
      <c r="M23" s="16"/>
      <c r="N23" s="39">
        <f t="shared" si="5"/>
        <v>0</v>
      </c>
      <c r="O23" s="59">
        <f t="shared" si="6"/>
        <v>0</v>
      </c>
      <c r="P23" s="49"/>
      <c r="Q23" s="49"/>
    </row>
    <row r="24" spans="1:17" ht="15.75" thickBot="1" x14ac:dyDescent="0.3">
      <c r="A24" s="22" t="s">
        <v>106</v>
      </c>
      <c r="B24" s="22"/>
      <c r="C24" s="40">
        <f>SUM(C21:C23)</f>
        <v>0</v>
      </c>
      <c r="D24" s="41">
        <f t="shared" ref="D24:G24" si="7">SUM(D21:D23)</f>
        <v>0</v>
      </c>
      <c r="E24" s="41">
        <f t="shared" si="7"/>
        <v>0</v>
      </c>
      <c r="F24" s="41">
        <f t="shared" si="7"/>
        <v>0</v>
      </c>
      <c r="G24" s="42">
        <f t="shared" si="7"/>
        <v>0</v>
      </c>
      <c r="H24" s="43">
        <f>SUM(C24:G24)</f>
        <v>0</v>
      </c>
      <c r="I24" s="44">
        <f>SUM(I21:I23)</f>
        <v>0</v>
      </c>
      <c r="J24" s="45">
        <f t="shared" ref="J24:M24" si="8">SUM(J21:J23)</f>
        <v>0</v>
      </c>
      <c r="K24" s="45">
        <f t="shared" si="8"/>
        <v>0</v>
      </c>
      <c r="L24" s="45">
        <f t="shared" si="8"/>
        <v>0</v>
      </c>
      <c r="M24" s="45">
        <f t="shared" si="8"/>
        <v>0</v>
      </c>
      <c r="N24" s="46">
        <f t="shared" si="5"/>
        <v>0</v>
      </c>
      <c r="O24" s="59">
        <f t="shared" si="6"/>
        <v>0</v>
      </c>
      <c r="P24" s="49"/>
      <c r="Q24" s="49"/>
    </row>
    <row r="25" spans="1:17" s="19" customFormat="1" ht="38.1" customHeight="1" thickTop="1" thickBot="1" x14ac:dyDescent="0.35">
      <c r="C25" s="21"/>
      <c r="D25" s="21"/>
      <c r="E25" s="47" t="s">
        <v>107</v>
      </c>
      <c r="F25" s="47"/>
      <c r="G25" s="47"/>
      <c r="H25" s="47"/>
      <c r="I25" s="47"/>
      <c r="J25" s="47"/>
      <c r="K25" s="47" t="s">
        <v>108</v>
      </c>
      <c r="L25" s="47"/>
      <c r="M25" s="21"/>
      <c r="N25" s="21"/>
    </row>
    <row r="26" spans="1:17" ht="32.1" customHeight="1" thickBot="1" x14ac:dyDescent="0.35">
      <c r="A26" s="65" t="s">
        <v>109</v>
      </c>
      <c r="B26" s="68"/>
      <c r="C26" s="27" t="s">
        <v>74</v>
      </c>
      <c r="D26" s="28" t="s">
        <v>75</v>
      </c>
      <c r="E26" s="28" t="s">
        <v>76</v>
      </c>
      <c r="F26" s="28" t="s">
        <v>77</v>
      </c>
      <c r="G26" s="29" t="s">
        <v>78</v>
      </c>
      <c r="H26" s="30" t="s">
        <v>102</v>
      </c>
      <c r="I26" s="5" t="s">
        <v>74</v>
      </c>
      <c r="J26" s="6" t="s">
        <v>75</v>
      </c>
      <c r="K26" s="6" t="s">
        <v>76</v>
      </c>
      <c r="L26" s="6" t="s">
        <v>77</v>
      </c>
      <c r="M26" s="6" t="s">
        <v>78</v>
      </c>
      <c r="N26" s="7" t="s">
        <v>102</v>
      </c>
      <c r="O26" s="18" t="s">
        <v>79</v>
      </c>
      <c r="P26" s="57" t="s">
        <v>81</v>
      </c>
      <c r="Q26" s="57" t="s">
        <v>82</v>
      </c>
    </row>
    <row r="27" spans="1:17" x14ac:dyDescent="0.25">
      <c r="A27" t="s">
        <v>110</v>
      </c>
      <c r="C27" s="8"/>
      <c r="D27" s="9"/>
      <c r="E27" s="9"/>
      <c r="F27" s="9"/>
      <c r="G27" s="9"/>
      <c r="H27" s="11">
        <f t="shared" ref="H27:H28" si="9">SUM(C27:G27)</f>
        <v>0</v>
      </c>
      <c r="I27" s="8"/>
      <c r="J27" s="9"/>
      <c r="K27" s="9"/>
      <c r="L27" s="9"/>
      <c r="M27" s="9"/>
      <c r="N27" s="11">
        <f t="shared" ref="N27:N28" si="10">SUM(I27:M27)</f>
        <v>0</v>
      </c>
      <c r="O27" s="59">
        <f t="shared" ref="O27:O29" si="11">IFERROR(N27/H27,0)</f>
        <v>0</v>
      </c>
      <c r="P27" s="49"/>
      <c r="Q27" s="49"/>
    </row>
    <row r="28" spans="1:17" x14ac:dyDescent="0.25">
      <c r="A28" t="s">
        <v>111</v>
      </c>
      <c r="C28" s="15"/>
      <c r="D28" s="16"/>
      <c r="E28" s="16"/>
      <c r="F28" s="16"/>
      <c r="G28" s="16"/>
      <c r="H28" s="17">
        <f t="shared" si="9"/>
        <v>0</v>
      </c>
      <c r="I28" s="15"/>
      <c r="J28" s="16"/>
      <c r="K28" s="16"/>
      <c r="L28" s="16"/>
      <c r="M28" s="16"/>
      <c r="N28" s="17">
        <f t="shared" si="10"/>
        <v>0</v>
      </c>
      <c r="O28" s="59">
        <f t="shared" si="11"/>
        <v>0</v>
      </c>
      <c r="P28" s="49" t="s">
        <v>193</v>
      </c>
      <c r="Q28" s="49"/>
    </row>
    <row r="29" spans="1:17" ht="15.75" thickBot="1" x14ac:dyDescent="0.3">
      <c r="A29" s="22" t="s">
        <v>112</v>
      </c>
      <c r="B29" s="22"/>
      <c r="C29" s="40">
        <f>SUM(C25:C28)</f>
        <v>0</v>
      </c>
      <c r="D29" s="41">
        <f t="shared" ref="D29:G29" si="12">SUM(D25:D28)</f>
        <v>0</v>
      </c>
      <c r="E29" s="41">
        <f t="shared" si="12"/>
        <v>0</v>
      </c>
      <c r="F29" s="41">
        <f t="shared" si="12"/>
        <v>0</v>
      </c>
      <c r="G29" s="42">
        <f t="shared" si="12"/>
        <v>0</v>
      </c>
      <c r="H29" s="43">
        <f>SUM(C29:G29)</f>
        <v>0</v>
      </c>
      <c r="I29" s="44">
        <f>SUM(I25:I28)</f>
        <v>0</v>
      </c>
      <c r="J29" s="45">
        <f t="shared" ref="J29:M29" si="13">SUM(J25:J28)</f>
        <v>0</v>
      </c>
      <c r="K29" s="45">
        <f t="shared" si="13"/>
        <v>0</v>
      </c>
      <c r="L29" s="45">
        <f t="shared" si="13"/>
        <v>0</v>
      </c>
      <c r="M29" s="45">
        <f t="shared" si="13"/>
        <v>0</v>
      </c>
      <c r="N29" s="46">
        <f>SUM(I29:M29)</f>
        <v>0</v>
      </c>
      <c r="O29" s="59">
        <f t="shared" si="11"/>
        <v>0</v>
      </c>
      <c r="P29" s="49"/>
      <c r="Q29" s="49"/>
    </row>
    <row r="30" spans="1:17" ht="15.75" thickTop="1" x14ac:dyDescent="0.25"/>
  </sheetData>
  <conditionalFormatting sqref="I7">
    <cfRule type="containsBlanks" priority="257" stopIfTrue="1">
      <formula>LEN(TRIM(I7))=0</formula>
    </cfRule>
    <cfRule type="iconSet" priority="256">
      <iconSet iconSet="5Quarters">
        <cfvo type="percent" val="0"/>
        <cfvo type="num" val="0.25"/>
        <cfvo type="num" val="0.5"/>
        <cfvo type="num" val="0.75"/>
        <cfvo type="num" val="1"/>
      </iconSet>
    </cfRule>
    <cfRule type="expression" dxfId="705" priority="260">
      <formula>I7-C7&gt;=-0.1</formula>
    </cfRule>
    <cfRule type="expression" dxfId="704" priority="259" stopIfTrue="1">
      <formula>I7-C7&lt;-0.1</formula>
    </cfRule>
    <cfRule type="expression" dxfId="703" priority="258" stopIfTrue="1">
      <formula>I7-C7&lt;=-0.2</formula>
    </cfRule>
  </conditionalFormatting>
  <conditionalFormatting sqref="I8">
    <cfRule type="containsBlanks" priority="237" stopIfTrue="1">
      <formula>LEN(TRIM(I8))=0</formula>
    </cfRule>
    <cfRule type="iconSet" priority="236">
      <iconSet iconSet="5Quarters">
        <cfvo type="percent" val="0"/>
        <cfvo type="num" val="0.25"/>
        <cfvo type="num" val="0.5"/>
        <cfvo type="num" val="0.75"/>
        <cfvo type="num" val="1"/>
      </iconSet>
    </cfRule>
    <cfRule type="expression" dxfId="702" priority="240">
      <formula>I8-C8&gt;=-0.1</formula>
    </cfRule>
    <cfRule type="expression" dxfId="701" priority="239" stopIfTrue="1">
      <formula>I8-C8&lt;-0.1</formula>
    </cfRule>
    <cfRule type="expression" dxfId="700" priority="238" stopIfTrue="1">
      <formula>I8-C8&lt;=-0.2</formula>
    </cfRule>
  </conditionalFormatting>
  <conditionalFormatting sqref="I9:I11">
    <cfRule type="expression" dxfId="699" priority="234" stopIfTrue="1">
      <formula>I9-C9&lt;-0.1</formula>
    </cfRule>
    <cfRule type="expression" dxfId="698" priority="235">
      <formula>I9-C9&gt;=-0.1</formula>
    </cfRule>
    <cfRule type="iconSet" priority="231">
      <iconSet iconSet="5Quarters">
        <cfvo type="percent" val="0"/>
        <cfvo type="num" val="0.25"/>
        <cfvo type="num" val="0.5"/>
        <cfvo type="num" val="0.75"/>
        <cfvo type="num" val="1"/>
      </iconSet>
    </cfRule>
    <cfRule type="containsBlanks" priority="232" stopIfTrue="1">
      <formula>LEN(TRIM(I9))=0</formula>
    </cfRule>
    <cfRule type="expression" dxfId="697" priority="233" stopIfTrue="1">
      <formula>I9-C9&lt;=-0.2</formula>
    </cfRule>
  </conditionalFormatting>
  <conditionalFormatting sqref="I14:I17">
    <cfRule type="expression" dxfId="696" priority="76">
      <formula>AND(C14="x", I14="no")</formula>
    </cfRule>
  </conditionalFormatting>
  <conditionalFormatting sqref="I14:M17">
    <cfRule type="expression" priority="10" stopIfTrue="1">
      <formula>(J14&lt;&gt;"")</formula>
    </cfRule>
    <cfRule type="expression" priority="9" stopIfTrue="1">
      <formula>I14=""</formula>
    </cfRule>
    <cfRule type="expression" dxfId="695" priority="11" stopIfTrue="1">
      <formula>I14="yes"</formula>
    </cfRule>
  </conditionalFormatting>
  <conditionalFormatting sqref="J7">
    <cfRule type="expression" dxfId="694" priority="268" stopIfTrue="1">
      <formula>J7-D7&lt;-0.1</formula>
    </cfRule>
    <cfRule type="expression" dxfId="693" priority="267" stopIfTrue="1">
      <formula>J7-D7&lt;=-0.2</formula>
    </cfRule>
    <cfRule type="containsBlanks" priority="266" stopIfTrue="1">
      <formula>LEN(TRIM(J7))=0</formula>
    </cfRule>
    <cfRule type="iconSet" priority="261">
      <iconSet iconSet="5Quarters">
        <cfvo type="percent" val="0"/>
        <cfvo type="num" val="0.25"/>
        <cfvo type="num" val="0.5"/>
        <cfvo type="num" val="0.75"/>
        <cfvo type="num" val="1"/>
      </iconSet>
    </cfRule>
    <cfRule type="expression" dxfId="692" priority="269">
      <formula>J7-D7&gt;=-0.1</formula>
    </cfRule>
  </conditionalFormatting>
  <conditionalFormatting sqref="J8">
    <cfRule type="expression" dxfId="691" priority="219" stopIfTrue="1">
      <formula>J8-D8&lt;-0.1</formula>
    </cfRule>
    <cfRule type="expression" dxfId="690" priority="220">
      <formula>J8-D8&gt;=-0.1</formula>
    </cfRule>
    <cfRule type="expression" dxfId="689" priority="218" stopIfTrue="1">
      <formula>J8-D8&lt;=-0.2</formula>
    </cfRule>
    <cfRule type="containsBlanks" priority="217" stopIfTrue="1">
      <formula>LEN(TRIM(J8))=0</formula>
    </cfRule>
    <cfRule type="iconSet" priority="216">
      <iconSet iconSet="5Quarters">
        <cfvo type="percent" val="0"/>
        <cfvo type="num" val="0.25"/>
        <cfvo type="num" val="0.5"/>
        <cfvo type="num" val="0.75"/>
        <cfvo type="num" val="1"/>
      </iconSet>
    </cfRule>
  </conditionalFormatting>
  <conditionalFormatting sqref="J9:J10">
    <cfRule type="expression" dxfId="688" priority="223" stopIfTrue="1">
      <formula>J9-D9&lt;=-0.2</formula>
    </cfRule>
    <cfRule type="containsBlanks" priority="222" stopIfTrue="1">
      <formula>LEN(TRIM(J9))=0</formula>
    </cfRule>
    <cfRule type="iconSet" priority="221">
      <iconSet iconSet="5Quarters">
        <cfvo type="percent" val="0"/>
        <cfvo type="num" val="0.25"/>
        <cfvo type="num" val="0.5"/>
        <cfvo type="num" val="0.75"/>
        <cfvo type="num" val="1"/>
      </iconSet>
    </cfRule>
    <cfRule type="expression" dxfId="687" priority="224" stopIfTrue="1">
      <formula>J9-D9&lt;-0.1</formula>
    </cfRule>
    <cfRule type="expression" dxfId="686" priority="225">
      <formula>J9-D9&gt;=-0.1</formula>
    </cfRule>
  </conditionalFormatting>
  <conditionalFormatting sqref="J11">
    <cfRule type="expression" dxfId="685" priority="230">
      <formula>J11-D11&gt;=-0.1</formula>
    </cfRule>
    <cfRule type="expression" dxfId="684" priority="229" stopIfTrue="1">
      <formula>J11-D11&lt;-0.1</formula>
    </cfRule>
    <cfRule type="expression" dxfId="683" priority="228" stopIfTrue="1">
      <formula>J11-D11&lt;=-0.2</formula>
    </cfRule>
    <cfRule type="containsBlanks" priority="227" stopIfTrue="1">
      <formula>LEN(TRIM(J11))=0</formula>
    </cfRule>
    <cfRule type="iconSet" priority="226">
      <iconSet iconSet="5Quarters">
        <cfvo type="percent" val="0"/>
        <cfvo type="num" val="0.25"/>
        <cfvo type="num" val="0.5"/>
        <cfvo type="num" val="0.75"/>
        <cfvo type="num" val="1"/>
      </iconSet>
    </cfRule>
  </conditionalFormatting>
  <conditionalFormatting sqref="J14:J17">
    <cfRule type="expression" dxfId="682" priority="60">
      <formula>AND(OR(C14="x",D14="x"), J14="no")</formula>
    </cfRule>
  </conditionalFormatting>
  <conditionalFormatting sqref="K7">
    <cfRule type="iconSet" priority="251">
      <iconSet iconSet="5Quarters">
        <cfvo type="percent" val="0"/>
        <cfvo type="num" val="0.25"/>
        <cfvo type="num" val="0.5"/>
        <cfvo type="num" val="0.75"/>
        <cfvo type="num" val="1"/>
      </iconSet>
    </cfRule>
    <cfRule type="containsBlanks" priority="252" stopIfTrue="1">
      <formula>LEN(TRIM(K7))=0</formula>
    </cfRule>
    <cfRule type="expression" dxfId="681" priority="253" stopIfTrue="1">
      <formula>K7-E7&lt;=-0.2</formula>
    </cfRule>
    <cfRule type="expression" dxfId="680" priority="255">
      <formula>K7-E7&gt;=-0.1</formula>
    </cfRule>
    <cfRule type="expression" dxfId="679" priority="254" stopIfTrue="1">
      <formula>K7-E7&lt;-0.1</formula>
    </cfRule>
  </conditionalFormatting>
  <conditionalFormatting sqref="K8">
    <cfRule type="iconSet" priority="211">
      <iconSet iconSet="5Quarters">
        <cfvo type="percent" val="0"/>
        <cfvo type="num" val="0.25"/>
        <cfvo type="num" val="0.5"/>
        <cfvo type="num" val="0.75"/>
        <cfvo type="num" val="1"/>
      </iconSet>
    </cfRule>
    <cfRule type="containsBlanks" priority="212" stopIfTrue="1">
      <formula>LEN(TRIM(K8))=0</formula>
    </cfRule>
    <cfRule type="expression" dxfId="678" priority="215">
      <formula>K8-E8&gt;=-0.1</formula>
    </cfRule>
    <cfRule type="expression" dxfId="677" priority="214" stopIfTrue="1">
      <formula>K8-E8&lt;-0.1</formula>
    </cfRule>
    <cfRule type="expression" dxfId="676" priority="213" stopIfTrue="1">
      <formula>K8-E8&lt;=-0.2</formula>
    </cfRule>
  </conditionalFormatting>
  <conditionalFormatting sqref="K9:K10">
    <cfRule type="expression" dxfId="675" priority="209" stopIfTrue="1">
      <formula>K9-E9&lt;-0.1</formula>
    </cfRule>
    <cfRule type="expression" dxfId="674" priority="210">
      <formula>K9-E9&gt;=-0.1</formula>
    </cfRule>
    <cfRule type="iconSet" priority="206">
      <iconSet iconSet="5Quarters">
        <cfvo type="percent" val="0"/>
        <cfvo type="num" val="0.25"/>
        <cfvo type="num" val="0.5"/>
        <cfvo type="num" val="0.75"/>
        <cfvo type="num" val="1"/>
      </iconSet>
    </cfRule>
    <cfRule type="containsBlanks" priority="207" stopIfTrue="1">
      <formula>LEN(TRIM(K9))=0</formula>
    </cfRule>
    <cfRule type="expression" dxfId="673" priority="208" stopIfTrue="1">
      <formula>K9-E9&lt;=-0.2</formula>
    </cfRule>
  </conditionalFormatting>
  <conditionalFormatting sqref="K11">
    <cfRule type="expression" dxfId="672" priority="205">
      <formula>K11-E11&gt;=-0.1</formula>
    </cfRule>
    <cfRule type="expression" dxfId="671" priority="204" stopIfTrue="1">
      <formula>K11-E11&lt;-0.1</formula>
    </cfRule>
    <cfRule type="expression" dxfId="670" priority="203" stopIfTrue="1">
      <formula>K11-E11&lt;=-0.2</formula>
    </cfRule>
    <cfRule type="containsBlanks" priority="202" stopIfTrue="1">
      <formula>LEN(TRIM(K11))=0</formula>
    </cfRule>
    <cfRule type="iconSet" priority="201">
      <iconSet iconSet="5Quarters">
        <cfvo type="percent" val="0"/>
        <cfvo type="num" val="0.25"/>
        <cfvo type="num" val="0.5"/>
        <cfvo type="num" val="0.75"/>
        <cfvo type="num" val="1"/>
      </iconSet>
    </cfRule>
  </conditionalFormatting>
  <conditionalFormatting sqref="K14:K17">
    <cfRule type="expression" dxfId="669" priority="44">
      <formula>AND(OR(C14="x", D14="x",E14="x"), K14="no")</formula>
    </cfRule>
  </conditionalFormatting>
  <conditionalFormatting sqref="L7">
    <cfRule type="iconSet" priority="246">
      <iconSet iconSet="5Quarters">
        <cfvo type="percent" val="0"/>
        <cfvo type="num" val="0.25"/>
        <cfvo type="num" val="0.5"/>
        <cfvo type="num" val="0.75"/>
        <cfvo type="num" val="1"/>
      </iconSet>
    </cfRule>
    <cfRule type="expression" dxfId="668" priority="250">
      <formula>L7-F7&gt;=-0.1</formula>
    </cfRule>
    <cfRule type="expression" dxfId="667" priority="249" stopIfTrue="1">
      <formula>L7-F7&lt;-0.1</formula>
    </cfRule>
    <cfRule type="expression" dxfId="666" priority="248" stopIfTrue="1">
      <formula>L7-F7&lt;=-0.2</formula>
    </cfRule>
    <cfRule type="containsBlanks" priority="247" stopIfTrue="1">
      <formula>LEN(TRIM(L7))=0</formula>
    </cfRule>
  </conditionalFormatting>
  <conditionalFormatting sqref="L8">
    <cfRule type="expression" dxfId="665" priority="190">
      <formula>L8-F8&gt;=-0.1</formula>
    </cfRule>
    <cfRule type="expression" dxfId="664" priority="189" stopIfTrue="1">
      <formula>L8-F8&lt;-0.1</formula>
    </cfRule>
    <cfRule type="expression" dxfId="663" priority="188" stopIfTrue="1">
      <formula>L8-F8&lt;=-0.2</formula>
    </cfRule>
    <cfRule type="containsBlanks" priority="187" stopIfTrue="1">
      <formula>LEN(TRIM(L8))=0</formula>
    </cfRule>
    <cfRule type="iconSet" priority="186">
      <iconSet iconSet="5Quarters">
        <cfvo type="percent" val="0"/>
        <cfvo type="num" val="0.25"/>
        <cfvo type="num" val="0.5"/>
        <cfvo type="num" val="0.75"/>
        <cfvo type="num" val="1"/>
      </iconSet>
    </cfRule>
  </conditionalFormatting>
  <conditionalFormatting sqref="L9:L10">
    <cfRule type="containsBlanks" priority="192" stopIfTrue="1">
      <formula>LEN(TRIM(L9))=0</formula>
    </cfRule>
    <cfRule type="expression" dxfId="662" priority="195">
      <formula>L9-F9&gt;=-0.1</formula>
    </cfRule>
    <cfRule type="expression" dxfId="661" priority="194" stopIfTrue="1">
      <formula>L9-F9&lt;-0.1</formula>
    </cfRule>
    <cfRule type="expression" dxfId="660" priority="193" stopIfTrue="1">
      <formula>L9-F9&lt;=-0.2</formula>
    </cfRule>
    <cfRule type="iconSet" priority="191">
      <iconSet iconSet="5Quarters">
        <cfvo type="percent" val="0"/>
        <cfvo type="num" val="0.25"/>
        <cfvo type="num" val="0.5"/>
        <cfvo type="num" val="0.75"/>
        <cfvo type="num" val="1"/>
      </iconSet>
    </cfRule>
  </conditionalFormatting>
  <conditionalFormatting sqref="L11">
    <cfRule type="expression" dxfId="659" priority="200">
      <formula>L11-F11&gt;=-0.1</formula>
    </cfRule>
    <cfRule type="expression" dxfId="658" priority="199" stopIfTrue="1">
      <formula>L11-F11&lt;-0.1</formula>
    </cfRule>
    <cfRule type="expression" dxfId="657" priority="198" stopIfTrue="1">
      <formula>L11-F11&lt;=-0.2</formula>
    </cfRule>
    <cfRule type="containsBlanks" priority="197" stopIfTrue="1">
      <formula>LEN(TRIM(L11))=0</formula>
    </cfRule>
    <cfRule type="iconSet" priority="196">
      <iconSet iconSet="5Quarters">
        <cfvo type="percent" val="0"/>
        <cfvo type="num" val="0.25"/>
        <cfvo type="num" val="0.5"/>
        <cfvo type="num" val="0.75"/>
        <cfvo type="num" val="1"/>
      </iconSet>
    </cfRule>
  </conditionalFormatting>
  <conditionalFormatting sqref="L14:L17">
    <cfRule type="expression" dxfId="656" priority="28">
      <formula>AND(OR(C14="x", D14="x", E14="x",F14="x"), L14="no")</formula>
    </cfRule>
  </conditionalFormatting>
  <conditionalFormatting sqref="M7">
    <cfRule type="expression" dxfId="655" priority="245">
      <formula>M7-G7&gt;=-0.1</formula>
    </cfRule>
    <cfRule type="expression" dxfId="654" priority="244" stopIfTrue="1">
      <formula>M7-G7&lt;-0.1</formula>
    </cfRule>
    <cfRule type="iconSet" priority="241">
      <iconSet iconSet="5Quarters">
        <cfvo type="percent" val="0"/>
        <cfvo type="num" val="0.25"/>
        <cfvo type="num" val="0.5"/>
        <cfvo type="num" val="0.75"/>
        <cfvo type="num" val="1"/>
      </iconSet>
    </cfRule>
    <cfRule type="containsBlanks" priority="242" stopIfTrue="1">
      <formula>LEN(TRIM(M7))=0</formula>
    </cfRule>
    <cfRule type="expression" dxfId="653" priority="243" stopIfTrue="1">
      <formula>M7-G7&lt;=-0.2</formula>
    </cfRule>
  </conditionalFormatting>
  <conditionalFormatting sqref="M8">
    <cfRule type="iconSet" priority="181">
      <iconSet iconSet="5Quarters">
        <cfvo type="percent" val="0"/>
        <cfvo type="num" val="0.25"/>
        <cfvo type="num" val="0.5"/>
        <cfvo type="num" val="0.75"/>
        <cfvo type="num" val="1"/>
      </iconSet>
    </cfRule>
    <cfRule type="expression" dxfId="652" priority="183" stopIfTrue="1">
      <formula>M8-G8&lt;=-0.2</formula>
    </cfRule>
    <cfRule type="expression" dxfId="651" priority="184" stopIfTrue="1">
      <formula>M8-G8&lt;-0.1</formula>
    </cfRule>
    <cfRule type="expression" dxfId="650" priority="185">
      <formula>M8-G8&gt;=-0.1</formula>
    </cfRule>
    <cfRule type="containsBlanks" priority="182" stopIfTrue="1">
      <formula>LEN(TRIM(M8))=0</formula>
    </cfRule>
  </conditionalFormatting>
  <conditionalFormatting sqref="M9:M10">
    <cfRule type="containsBlanks" priority="177" stopIfTrue="1">
      <formula>LEN(TRIM(M9))=0</formula>
    </cfRule>
    <cfRule type="iconSet" priority="176">
      <iconSet iconSet="5Quarters">
        <cfvo type="percent" val="0"/>
        <cfvo type="num" val="0.25"/>
        <cfvo type="num" val="0.5"/>
        <cfvo type="num" val="0.75"/>
        <cfvo type="num" val="1"/>
      </iconSet>
    </cfRule>
    <cfRule type="expression" dxfId="649" priority="179" stopIfTrue="1">
      <formula>M9-G9&lt;-0.1</formula>
    </cfRule>
    <cfRule type="expression" dxfId="648" priority="178" stopIfTrue="1">
      <formula>M9-G9&lt;=-0.2</formula>
    </cfRule>
    <cfRule type="expression" dxfId="647" priority="180">
      <formula>M9-G9&gt;=-0.1</formula>
    </cfRule>
  </conditionalFormatting>
  <conditionalFormatting sqref="M11">
    <cfRule type="expression" dxfId="646" priority="175">
      <formula>M11-G11&gt;=-0.1</formula>
    </cfRule>
    <cfRule type="expression" dxfId="645" priority="174" stopIfTrue="1">
      <formula>M11-G11&lt;-0.1</formula>
    </cfRule>
    <cfRule type="expression" dxfId="644" priority="173" stopIfTrue="1">
      <formula>M11-G11&lt;=-0.2</formula>
    </cfRule>
    <cfRule type="containsBlanks" priority="172" stopIfTrue="1">
      <formula>LEN(TRIM(M11))=0</formula>
    </cfRule>
    <cfRule type="iconSet" priority="171">
      <iconSet iconSet="5Quarters">
        <cfvo type="percent" val="0"/>
        <cfvo type="num" val="0.25"/>
        <cfvo type="num" val="0.5"/>
        <cfvo type="num" val="0.75"/>
        <cfvo type="num" val="1"/>
      </iconSet>
    </cfRule>
  </conditionalFormatting>
  <conditionalFormatting sqref="M14:M17">
    <cfRule type="expression" dxfId="643" priority="12">
      <formula>AND(OR(C14="x", D14="x", E14="x", F14="x",G14="x"), M14="no")</formula>
    </cfRule>
  </conditionalFormatting>
  <conditionalFormatting sqref="N7:N10">
    <cfRule type="iconSet" priority="8">
      <iconSet iconSet="5Arrows" showValue="0">
        <cfvo type="percent" val="0"/>
        <cfvo type="num" val="-0.2"/>
        <cfvo type="num" val="-0.15"/>
        <cfvo type="num" val="-0.12"/>
        <cfvo type="num" val="-0.1"/>
      </iconSet>
    </cfRule>
  </conditionalFormatting>
  <conditionalFormatting sqref="N7:N11">
    <cfRule type="expression" dxfId="642" priority="4" stopIfTrue="1">
      <formula>$A7=""</formula>
    </cfRule>
  </conditionalFormatting>
  <conditionalFormatting sqref="N11">
    <cfRule type="iconSet" priority="5">
      <iconSet iconSet="5Arrows" showValue="0">
        <cfvo type="percent" val="0"/>
        <cfvo type="num" val="-0.2"/>
        <cfvo type="num" val="-0.15"/>
        <cfvo type="num" val="-0.12"/>
        <cfvo type="num" val="-0.1"/>
      </iconSet>
    </cfRule>
  </conditionalFormatting>
  <conditionalFormatting sqref="N14:N17">
    <cfRule type="expression" dxfId="641" priority="1" stopIfTrue="1">
      <formula>$A14=""</formula>
    </cfRule>
  </conditionalFormatting>
  <conditionalFormatting sqref="O21:O24">
    <cfRule type="dataBar" priority="93">
      <dataBar showValue="0">
        <cfvo type="num" val="0"/>
        <cfvo type="num" val="1"/>
        <color theme="4" tint="0.39997558519241921"/>
      </dataBar>
      <extLst>
        <ext xmlns:x14="http://schemas.microsoft.com/office/spreadsheetml/2009/9/main" uri="{B025F937-C7B1-47D3-B67F-A62EFF666E3E}">
          <x14:id>{E28D7ED0-7560-46DE-966B-81E08499FD0F}</x14:id>
        </ext>
      </extLst>
    </cfRule>
    <cfRule type="cellIs" dxfId="640" priority="92" stopIfTrue="1" operator="greaterThan">
      <formula>1</formula>
    </cfRule>
  </conditionalFormatting>
  <conditionalFormatting sqref="O27:O29">
    <cfRule type="dataBar" priority="91">
      <dataBar showValue="0">
        <cfvo type="num" val="0"/>
        <cfvo type="num" val="1"/>
        <color theme="4" tint="0.39997558519241921"/>
      </dataBar>
      <extLst>
        <ext xmlns:x14="http://schemas.microsoft.com/office/spreadsheetml/2009/9/main" uri="{B025F937-C7B1-47D3-B67F-A62EFF666E3E}">
          <x14:id>{1692052D-2599-4F44-9576-1018B70CDDF5}</x14:id>
        </ext>
      </extLst>
    </cfRule>
    <cfRule type="cellIs" dxfId="639" priority="90" stopIfTrue="1" operator="greaterThan">
      <formula>1</formula>
    </cfRule>
  </conditionalFormatting>
  <dataValidations count="1">
    <dataValidation type="list" allowBlank="1" showInputMessage="1" showErrorMessage="1" sqref="C14:H17" xr:uid="{00000000-0002-0000-08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DA5BD119-A793-47EC-9C33-D536AA30F9A1}">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E28D7ED0-7560-46DE-966B-81E08499FD0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xm:sqref>
        </x14:conditionalFormatting>
        <x14:conditionalFormatting xmlns:xm="http://schemas.microsoft.com/office/excel/2006/main">
          <x14:cfRule type="dataBar" id="{1692052D-2599-4F44-9576-1018B70CDDF5}">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Sheet1!$A$4:$A$5</xm:f>
          </x14:formula1>
          <xm:sqref>I14:M17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Q29"/>
  <sheetViews>
    <sheetView zoomScale="90" zoomScaleNormal="90" workbookViewId="0">
      <selection activeCell="A4" sqref="A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83.1" customHeight="1" x14ac:dyDescent="0.25">
      <c r="A4" s="37" t="s">
        <v>194</v>
      </c>
      <c r="B4" s="52" t="s">
        <v>195</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196</v>
      </c>
      <c r="B7" s="1"/>
      <c r="C7" s="58">
        <v>0.2</v>
      </c>
      <c r="D7" s="59">
        <v>0.85</v>
      </c>
      <c r="E7" s="59">
        <v>1</v>
      </c>
      <c r="F7" s="59"/>
      <c r="G7" s="60"/>
      <c r="H7" s="61"/>
      <c r="I7" s="58">
        <v>0</v>
      </c>
      <c r="J7" s="59">
        <v>0.85</v>
      </c>
      <c r="K7" s="59">
        <v>1</v>
      </c>
      <c r="L7" s="59"/>
      <c r="M7" s="59"/>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197</v>
      </c>
      <c r="B13" s="1"/>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1.6" customHeight="1" x14ac:dyDescent="0.25">
      <c r="A14" s="1" t="s">
        <v>198</v>
      </c>
      <c r="B14" s="1"/>
      <c r="C14" s="31"/>
      <c r="D14" s="32" t="s">
        <v>92</v>
      </c>
      <c r="E14" s="32"/>
      <c r="F14" s="32"/>
      <c r="G14" s="33"/>
      <c r="H14" s="67"/>
      <c r="I14" s="31"/>
      <c r="J14" s="32" t="s">
        <v>93</v>
      </c>
      <c r="K14" s="32"/>
      <c r="L14" s="32"/>
      <c r="M14" s="85"/>
      <c r="N14" s="95">
        <f t="shared" ref="N14:N16" si="2">IF(COUNTIF(I14:M14,"yes")&gt;0,1,(IF(OR(AND(C14="x",I14="no"),(AND(D14="x",J14="no")),(AND(E14="x",K14="no")),(AND(F14="x",L14="no")),(AND(G14="x",M14="no")))=FALSE,2,3)))</f>
        <v>1</v>
      </c>
      <c r="P14" s="49"/>
      <c r="Q14" s="49"/>
    </row>
    <row r="15" spans="1:17" ht="21.6" customHeight="1" x14ac:dyDescent="0.25">
      <c r="A15" s="1" t="s">
        <v>199</v>
      </c>
      <c r="B15" s="1"/>
      <c r="C15" s="31"/>
      <c r="D15" s="32"/>
      <c r="E15" s="32" t="s">
        <v>92</v>
      </c>
      <c r="F15" s="32"/>
      <c r="G15" s="33"/>
      <c r="H15" s="67"/>
      <c r="I15" s="31"/>
      <c r="J15" s="32"/>
      <c r="K15" s="32" t="s">
        <v>93</v>
      </c>
      <c r="L15" s="32"/>
      <c r="M15" s="85"/>
      <c r="N15" s="95">
        <f t="shared" si="2"/>
        <v>1</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v>40</v>
      </c>
      <c r="K27" s="16"/>
      <c r="L27" s="16"/>
      <c r="M27" s="16"/>
      <c r="N27" s="17">
        <f t="shared" si="9"/>
        <v>40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40</v>
      </c>
      <c r="K28" s="45">
        <f t="shared" si="12"/>
        <v>0</v>
      </c>
      <c r="L28" s="45">
        <f t="shared" si="12"/>
        <v>0</v>
      </c>
      <c r="M28" s="45">
        <f t="shared" si="12"/>
        <v>0</v>
      </c>
      <c r="N28" s="46">
        <f>SUM(I28:M28)</f>
        <v>40</v>
      </c>
      <c r="O28" s="59">
        <f t="shared" si="10"/>
        <v>0</v>
      </c>
      <c r="P28" s="49"/>
      <c r="Q28" s="49"/>
    </row>
    <row r="29" spans="1:17" ht="15.75" thickTop="1" x14ac:dyDescent="0.25"/>
  </sheetData>
  <conditionalFormatting sqref="I7">
    <cfRule type="expression" dxfId="638" priority="263">
      <formula>I7-C7&gt;=-0.1</formula>
    </cfRule>
    <cfRule type="expression" dxfId="637" priority="262" stopIfTrue="1">
      <formula>I7-C7&lt;-0.1</formula>
    </cfRule>
    <cfRule type="expression" dxfId="636"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635" priority="243">
      <formula>I8-C8&gt;=-0.1</formula>
    </cfRule>
    <cfRule type="expression" dxfId="634" priority="241" stopIfTrue="1">
      <formula>I8-C8&lt;=-0.2</formula>
    </cfRule>
    <cfRule type="expression" dxfId="633" priority="242" stopIfTrue="1">
      <formula>I8-C8&lt;-0.1</formula>
    </cfRule>
  </conditionalFormatting>
  <conditionalFormatting sqref="I9">
    <cfRule type="expression" dxfId="632" priority="237" stopIfTrue="1">
      <formula>I9-C9&lt;-0.1</formula>
    </cfRule>
    <cfRule type="expression" dxfId="631" priority="238">
      <formula>I9-C9&gt;=-0.1</formula>
    </cfRule>
    <cfRule type="expression" dxfId="630"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629" priority="233">
      <formula>I10-C10&gt;=-0.1</formula>
    </cfRule>
    <cfRule type="expression" dxfId="628" priority="232" stopIfTrue="1">
      <formula>I10-C10&lt;-0.1</formula>
    </cfRule>
    <cfRule type="expression" dxfId="627"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626" priority="74">
      <formula>AND(C13="x", I13="no")</formula>
    </cfRule>
  </conditionalFormatting>
  <conditionalFormatting sqref="I13:M16">
    <cfRule type="expression" priority="7" stopIfTrue="1">
      <formula>I13=""</formula>
    </cfRule>
    <cfRule type="expression" priority="8" stopIfTrue="1">
      <formula>(J13&lt;&gt;"")</formula>
    </cfRule>
    <cfRule type="expression" dxfId="625" priority="9" stopIfTrue="1">
      <formula>I13="yes"</formula>
    </cfRule>
  </conditionalFormatting>
  <conditionalFormatting sqref="J7">
    <cfRule type="expression" dxfId="624" priority="270" stopIfTrue="1">
      <formula>J7-D7&lt;=-0.2</formula>
    </cfRule>
    <cfRule type="expression" dxfId="623" priority="271" stopIfTrue="1">
      <formula>J7-D7&lt;-0.1</formula>
    </cfRule>
    <cfRule type="containsBlanks" priority="269" stopIfTrue="1">
      <formula>LEN(TRIM(J7))=0</formula>
    </cfRule>
    <cfRule type="expression" dxfId="622"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621" priority="218">
      <formula>J8-D8&gt;=-0.1</formula>
    </cfRule>
    <cfRule type="expression" dxfId="620" priority="217" stopIfTrue="1">
      <formula>J8-D8&lt;-0.1</formula>
    </cfRule>
    <cfRule type="expression" dxfId="619"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618" priority="223">
      <formula>J9-D9&gt;=-0.1</formula>
    </cfRule>
    <cfRule type="expression" dxfId="617" priority="222" stopIfTrue="1">
      <formula>J9-D9&lt;-0.1</formula>
    </cfRule>
    <cfRule type="expression" dxfId="616" priority="221" stopIfTrue="1">
      <formula>J9-D9&lt;=-0.2</formula>
    </cfRule>
    <cfRule type="containsBlanks" priority="220" stopIfTrue="1">
      <formula>LEN(TRIM(J9))=0</formula>
    </cfRule>
  </conditionalFormatting>
  <conditionalFormatting sqref="J10">
    <cfRule type="expression" dxfId="615" priority="228">
      <formula>J10-D10&gt;=-0.1</formula>
    </cfRule>
    <cfRule type="expression" dxfId="614" priority="227" stopIfTrue="1">
      <formula>J10-D10&lt;-0.1</formula>
    </cfRule>
    <cfRule type="expression" dxfId="613"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612" priority="58">
      <formula>AND(OR(C13="x",D13="x"), J13="no")</formula>
    </cfRule>
  </conditionalFormatting>
  <conditionalFormatting sqref="K7">
    <cfRule type="expression" dxfId="611" priority="257" stopIfTrue="1">
      <formula>K7-E7&lt;-0.1</formula>
    </cfRule>
    <cfRule type="expression" dxfId="610"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609"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608" priority="211" stopIfTrue="1">
      <formula>K8-E8&lt;=-0.2</formula>
    </cfRule>
    <cfRule type="expression" dxfId="607" priority="212" stopIfTrue="1">
      <formula>K8-E8&lt;-0.1</formula>
    </cfRule>
    <cfRule type="expression" dxfId="606" priority="213">
      <formula>K8-E8&gt;=-0.1</formula>
    </cfRule>
  </conditionalFormatting>
  <conditionalFormatting sqref="K9">
    <cfRule type="expression" dxfId="605" priority="206" stopIfTrue="1">
      <formula>K9-E9&lt;=-0.2</formula>
    </cfRule>
    <cfRule type="expression" dxfId="604" priority="208">
      <formula>K9-E9&gt;=-0.1</formula>
    </cfRule>
    <cfRule type="expression" dxfId="603"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602" priority="203">
      <formula>K10-E10&gt;=-0.1</formula>
    </cfRule>
    <cfRule type="expression" dxfId="601" priority="202" stopIfTrue="1">
      <formula>K10-E10&lt;-0.1</formula>
    </cfRule>
    <cfRule type="expression" dxfId="600" priority="201" stopIfTrue="1">
      <formula>K10-E10&lt;=-0.2</formula>
    </cfRule>
    <cfRule type="containsBlanks" priority="200" stopIfTrue="1">
      <formula>LEN(TRIM(K10))=0</formula>
    </cfRule>
  </conditionalFormatting>
  <conditionalFormatting sqref="K13:K16">
    <cfRule type="expression" dxfId="599" priority="42">
      <formula>AND(OR(C13="x", D13="x",E13="x"), K13="no")</formula>
    </cfRule>
  </conditionalFormatting>
  <conditionalFormatting sqref="L7">
    <cfRule type="expression" dxfId="598" priority="252" stopIfTrue="1">
      <formula>L7-F7&lt;-0.1</formula>
    </cfRule>
    <cfRule type="expression" dxfId="597"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596" priority="253">
      <formula>L7-F7&gt;=-0.1</formula>
    </cfRule>
  </conditionalFormatting>
  <conditionalFormatting sqref="L8">
    <cfRule type="expression" dxfId="595" priority="188">
      <formula>L8-F8&gt;=-0.1</formula>
    </cfRule>
    <cfRule type="expression" dxfId="594" priority="187" stopIfTrue="1">
      <formula>L8-F8&lt;-0.1</formula>
    </cfRule>
    <cfRule type="expression" dxfId="593"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592" priority="193">
      <formula>L9-F9&gt;=-0.1</formula>
    </cfRule>
    <cfRule type="expression" dxfId="591" priority="192" stopIfTrue="1">
      <formula>L9-F9&lt;-0.1</formula>
    </cfRule>
    <cfRule type="expression" dxfId="590"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589" priority="198">
      <formula>L10-F10&gt;=-0.1</formula>
    </cfRule>
    <cfRule type="expression" dxfId="588" priority="197" stopIfTrue="1">
      <formula>L10-F10&lt;-0.1</formula>
    </cfRule>
    <cfRule type="expression" dxfId="587"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586" priority="26">
      <formula>AND(OR(C13="x", D13="x", E13="x",F13="x"), L13="no")</formula>
    </cfRule>
  </conditionalFormatting>
  <conditionalFormatting sqref="M7">
    <cfRule type="containsBlanks" priority="245" stopIfTrue="1">
      <formula>LEN(TRIM(M7))=0</formula>
    </cfRule>
    <cfRule type="expression" dxfId="585" priority="247" stopIfTrue="1">
      <formula>M7-G7&lt;-0.1</formula>
    </cfRule>
    <cfRule type="expression" dxfId="584" priority="248">
      <formula>M7-G7&gt;=-0.1</formula>
    </cfRule>
    <cfRule type="expression" dxfId="583"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582"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581" priority="182" stopIfTrue="1">
      <formula>M8-G8&lt;-0.1</formula>
    </cfRule>
    <cfRule type="expression" dxfId="580" priority="181" stopIfTrue="1">
      <formula>M8-G8&lt;=-0.2</formula>
    </cfRule>
  </conditionalFormatting>
  <conditionalFormatting sqref="M9">
    <cfRule type="expression" dxfId="579" priority="178">
      <formula>M9-G9&gt;=-0.1</formula>
    </cfRule>
    <cfRule type="expression" dxfId="578" priority="177" stopIfTrue="1">
      <formula>M9-G9&lt;-0.1</formula>
    </cfRule>
    <cfRule type="expression" dxfId="577"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576" priority="173">
      <formula>M10-G10&gt;=-0.1</formula>
    </cfRule>
    <cfRule type="expression" dxfId="575" priority="172" stopIfTrue="1">
      <formula>M10-G10&lt;-0.1</formula>
    </cfRule>
    <cfRule type="expression" dxfId="574"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573"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572"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{19B532A0-7769-4266-8F42-7E4459767CB3}</x14:id>
        </ext>
      </extLst>
    </cfRule>
    <cfRule type="cellIs" dxfId="571"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{DF1776D7-AD5B-462D-8018-0634E8B45FC8}</x14:id>
        </ext>
      </extLst>
    </cfRule>
    <cfRule type="cellIs" dxfId="570" priority="88" stopIfTrue="1" operator="greaterThan">
      <formula>1</formula>
    </cfRule>
  </conditionalFormatting>
  <dataValidations count="1">
    <dataValidation type="list" allowBlank="1" showInputMessage="1" showErrorMessage="1" sqref="C13:H16" xr:uid="{00000000-0002-0000-09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E283730F-6B9A-4E9E-8835-FCB693123EE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19B532A0-7769-4266-8F42-7E4459767CB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DF1776D7-AD5B-462D-8018-0634E8B45FC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Sheet1!$A$4:$A$5</xm:f>
          </x14:formula1>
          <xm:sqref>I13:M16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Q29"/>
  <sheetViews>
    <sheetView topLeftCell="A4" zoomScale="90" zoomScaleNormal="90" workbookViewId="0">
      <selection activeCell="N16" sqref="N16"/>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83.1" customHeight="1" x14ac:dyDescent="0.25">
      <c r="A4" s="37" t="s">
        <v>200</v>
      </c>
      <c r="B4" s="52" t="s">
        <v>201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202</v>
      </c>
      <c r="B7" s="1"/>
      <c r="C7" s="58">
        <v>1</v>
      </c>
      <c r="D7" s="59"/>
      <c r="E7" s="59"/>
      <c r="F7" s="59"/>
      <c r="G7" s="60"/>
      <c r="H7" s="61"/>
      <c r="I7" s="58">
        <v>0.8</v>
      </c>
      <c r="J7" s="59">
        <v>1</v>
      </c>
      <c r="K7" s="59"/>
      <c r="L7" s="59"/>
      <c r="M7" s="59"/>
      <c r="N7" s="95">
        <f>IF(M7&lt;&gt;"",M7-G7,(IF(L7&lt;&gt;"",L7-F7,(IF(K7&lt;&gt;"",K7-E7,(IF(J7&lt;&gt;"",J7-D7,(IF(I7&lt;&gt;"",I7-C7,0)))))))))</f>
        <v>1</v>
      </c>
      <c r="O7" s="139">
        <f>MAX(I7:M7)</f>
        <v>1</v>
      </c>
      <c r="P7" s="49"/>
      <c r="Q7" s="49"/>
    </row>
    <row r="8" spans="1:17" ht="30" x14ac:dyDescent="0.25">
      <c r="A8" s="1" t="s">
        <v>203</v>
      </c>
      <c r="B8" s="1"/>
      <c r="C8" s="58">
        <v>1</v>
      </c>
      <c r="D8" s="59"/>
      <c r="E8" s="59"/>
      <c r="F8" s="59"/>
      <c r="G8" s="60"/>
      <c r="H8" s="61"/>
      <c r="I8" s="58">
        <v>1</v>
      </c>
      <c r="J8" s="59">
        <v>1</v>
      </c>
      <c r="K8" s="59"/>
      <c r="L8" s="59"/>
      <c r="M8" s="59"/>
      <c r="N8" s="95">
        <f t="shared" ref="N8:N10" si="0">IF(M8&lt;&gt;"",M8-G8,(IF(L8&lt;&gt;"",L8-F8,(IF(K8&lt;&gt;"",K8-E8,(IF(J8&lt;&gt;"",J8-D8,(IF(I8&lt;&gt;"",I8-C8,0)))))))))</f>
        <v>1</v>
      </c>
      <c r="O8" s="139">
        <f t="shared" ref="O8:O10" si="1">MAX(I8:M8)</f>
        <v>1</v>
      </c>
      <c r="P8" s="49"/>
      <c r="Q8" s="49"/>
    </row>
    <row r="9" spans="1:17" ht="30" x14ac:dyDescent="0.25">
      <c r="A9" s="1" t="s">
        <v>204</v>
      </c>
      <c r="B9" s="1"/>
      <c r="C9" s="58">
        <v>0.9</v>
      </c>
      <c r="D9" s="59">
        <v>1</v>
      </c>
      <c r="E9" s="59"/>
      <c r="F9" s="59"/>
      <c r="G9" s="60"/>
      <c r="H9" s="61"/>
      <c r="I9" s="58">
        <v>0.8</v>
      </c>
      <c r="J9" s="59">
        <v>0.95</v>
      </c>
      <c r="K9" s="59">
        <v>1</v>
      </c>
      <c r="L9" s="59"/>
      <c r="M9" s="59"/>
      <c r="N9" s="95">
        <f t="shared" si="0"/>
        <v>1</v>
      </c>
      <c r="O9" s="139">
        <f t="shared" si="1"/>
        <v>1</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205</v>
      </c>
      <c r="B13" s="1"/>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1.6" customHeight="1" x14ac:dyDescent="0.25">
      <c r="A14" s="1" t="s">
        <v>206</v>
      </c>
      <c r="B14" s="1"/>
      <c r="C14" s="31" t="s">
        <v>92</v>
      </c>
      <c r="D14" s="32"/>
      <c r="E14" s="32"/>
      <c r="F14" s="32"/>
      <c r="G14" s="33"/>
      <c r="H14" s="67"/>
      <c r="I14" s="31" t="s">
        <v>97</v>
      </c>
      <c r="J14" s="32" t="s">
        <v>93</v>
      </c>
      <c r="K14" s="32"/>
      <c r="L14" s="32"/>
      <c r="M14" s="85"/>
      <c r="N14" s="95">
        <f t="shared" ref="N14:N16" si="2">IF(COUNTIF(I14:M14,"yes")&gt;0,1,(IF(OR(AND(C14="x",I14="no"),(AND(D14="x",J14="no")),(AND(E14="x",K14="no")),(AND(F14="x",L14="no")),(AND(G14="x",M14="no")))=FALSE,2,3)))</f>
        <v>1</v>
      </c>
      <c r="P14" s="49"/>
      <c r="Q14" s="49"/>
    </row>
    <row r="15" spans="1:17" ht="34.5" customHeight="1" x14ac:dyDescent="0.25">
      <c r="A15" s="1" t="s">
        <v>207</v>
      </c>
      <c r="B15" s="1"/>
      <c r="C15" s="31"/>
      <c r="D15" s="32" t="s">
        <v>92</v>
      </c>
      <c r="E15" s="32"/>
      <c r="F15" s="32"/>
      <c r="G15" s="33"/>
      <c r="H15" s="67"/>
      <c r="I15" s="31"/>
      <c r="J15" s="32" t="s">
        <v>97</v>
      </c>
      <c r="K15" s="32" t="s">
        <v>93</v>
      </c>
      <c r="L15" s="32"/>
      <c r="M15" s="85"/>
      <c r="N15" s="95">
        <f t="shared" si="2"/>
        <v>1</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v>75</v>
      </c>
      <c r="D26" s="9">
        <v>5</v>
      </c>
      <c r="E26" s="9"/>
      <c r="F26" s="9"/>
      <c r="G26" s="9"/>
      <c r="H26" s="11">
        <f t="shared" ref="H26:H27" si="8">SUM(C26:G26)</f>
        <v>80</v>
      </c>
      <c r="I26" s="8">
        <v>75</v>
      </c>
      <c r="J26" s="9">
        <v>5</v>
      </c>
      <c r="K26" s="9"/>
      <c r="L26" s="9"/>
      <c r="M26" s="9"/>
      <c r="N26" s="11">
        <f t="shared" ref="N26:N27" si="9">SUM(I26:M26)</f>
        <v>80</v>
      </c>
      <c r="O26" s="59">
        <f t="shared" ref="O26:O28" si="10">IFERROR(N26/H26,0)</f>
        <v>1</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75</v>
      </c>
      <c r="D28" s="41">
        <f t="shared" ref="D28:G28" si="11">SUM(D24:D27)</f>
        <v>5</v>
      </c>
      <c r="E28" s="41">
        <f t="shared" si="11"/>
        <v>0</v>
      </c>
      <c r="F28" s="41">
        <f t="shared" si="11"/>
        <v>0</v>
      </c>
      <c r="G28" s="42">
        <f t="shared" si="11"/>
        <v>0</v>
      </c>
      <c r="H28" s="43">
        <f>SUM(C28:G28)</f>
        <v>80</v>
      </c>
      <c r="I28" s="44">
        <f>SUM(I24:I27)</f>
        <v>75</v>
      </c>
      <c r="J28" s="45">
        <f t="shared" ref="J28:M28" si="12">SUM(J24:J27)</f>
        <v>5</v>
      </c>
      <c r="K28" s="45">
        <f t="shared" si="12"/>
        <v>0</v>
      </c>
      <c r="L28" s="45">
        <f t="shared" si="12"/>
        <v>0</v>
      </c>
      <c r="M28" s="45">
        <f t="shared" si="12"/>
        <v>0</v>
      </c>
      <c r="N28" s="46">
        <f>SUM(I28:M28)</f>
        <v>80</v>
      </c>
      <c r="O28" s="59">
        <f t="shared" si="10"/>
        <v>1</v>
      </c>
      <c r="P28" s="49"/>
      <c r="Q28" s="49"/>
    </row>
    <row r="29" spans="1:17" ht="15.75" thickTop="1" x14ac:dyDescent="0.25"/>
  </sheetData>
  <conditionalFormatting sqref="I7">
    <cfRule type="expression" dxfId="569" priority="263">
      <formula>I7-C7&gt;=-0.1</formula>
    </cfRule>
    <cfRule type="expression" dxfId="568" priority="262" stopIfTrue="1">
      <formula>I7-C7&lt;-0.1</formula>
    </cfRule>
    <cfRule type="expression" dxfId="567"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566" priority="243">
      <formula>I8-C8&gt;=-0.1</formula>
    </cfRule>
    <cfRule type="expression" dxfId="565" priority="241" stopIfTrue="1">
      <formula>I8-C8&lt;=-0.2</formula>
    </cfRule>
    <cfRule type="expression" dxfId="564" priority="242" stopIfTrue="1">
      <formula>I8-C8&lt;-0.1</formula>
    </cfRule>
  </conditionalFormatting>
  <conditionalFormatting sqref="I9">
    <cfRule type="expression" dxfId="563" priority="237" stopIfTrue="1">
      <formula>I9-C9&lt;-0.1</formula>
    </cfRule>
    <cfRule type="expression" dxfId="562" priority="238">
      <formula>I9-C9&gt;=-0.1</formula>
    </cfRule>
    <cfRule type="expression" dxfId="561"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560" priority="233">
      <formula>I10-C10&gt;=-0.1</formula>
    </cfRule>
    <cfRule type="expression" dxfId="559" priority="232" stopIfTrue="1">
      <formula>I10-C10&lt;-0.1</formula>
    </cfRule>
    <cfRule type="expression" dxfId="558"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557" priority="74">
      <formula>AND(C13="x", I13="no")</formula>
    </cfRule>
  </conditionalFormatting>
  <conditionalFormatting sqref="I13:M16">
    <cfRule type="expression" priority="7" stopIfTrue="1">
      <formula>I13=""</formula>
    </cfRule>
    <cfRule type="expression" priority="8" stopIfTrue="1">
      <formula>(J13&lt;&gt;"")</formula>
    </cfRule>
    <cfRule type="expression" dxfId="556" priority="9" stopIfTrue="1">
      <formula>I13="yes"</formula>
    </cfRule>
  </conditionalFormatting>
  <conditionalFormatting sqref="J7">
    <cfRule type="expression" dxfId="555" priority="270" stopIfTrue="1">
      <formula>J7-D7&lt;=-0.2</formula>
    </cfRule>
    <cfRule type="expression" dxfId="554" priority="271" stopIfTrue="1">
      <formula>J7-D7&lt;-0.1</formula>
    </cfRule>
    <cfRule type="containsBlanks" priority="269" stopIfTrue="1">
      <formula>LEN(TRIM(J7))=0</formula>
    </cfRule>
    <cfRule type="expression" dxfId="553"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552" priority="218">
      <formula>J8-D8&gt;=-0.1</formula>
    </cfRule>
    <cfRule type="expression" dxfId="551" priority="217" stopIfTrue="1">
      <formula>J8-D8&lt;-0.1</formula>
    </cfRule>
    <cfRule type="expression" dxfId="550"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549" priority="223">
      <formula>J9-D9&gt;=-0.1</formula>
    </cfRule>
    <cfRule type="expression" dxfId="548" priority="222" stopIfTrue="1">
      <formula>J9-D9&lt;-0.1</formula>
    </cfRule>
    <cfRule type="expression" dxfId="547" priority="221" stopIfTrue="1">
      <formula>J9-D9&lt;=-0.2</formula>
    </cfRule>
    <cfRule type="containsBlanks" priority="220" stopIfTrue="1">
      <formula>LEN(TRIM(J9))=0</formula>
    </cfRule>
  </conditionalFormatting>
  <conditionalFormatting sqref="J10">
    <cfRule type="expression" dxfId="546" priority="228">
      <formula>J10-D10&gt;=-0.1</formula>
    </cfRule>
    <cfRule type="expression" dxfId="545" priority="227" stopIfTrue="1">
      <formula>J10-D10&lt;-0.1</formula>
    </cfRule>
    <cfRule type="expression" dxfId="544"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543" priority="58">
      <formula>AND(OR(C13="x",D13="x"), J13="no")</formula>
    </cfRule>
  </conditionalFormatting>
  <conditionalFormatting sqref="K7">
    <cfRule type="expression" dxfId="542" priority="257" stopIfTrue="1">
      <formula>K7-E7&lt;-0.1</formula>
    </cfRule>
    <cfRule type="expression" dxfId="541"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540"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539" priority="211" stopIfTrue="1">
      <formula>K8-E8&lt;=-0.2</formula>
    </cfRule>
    <cfRule type="expression" dxfId="538" priority="212" stopIfTrue="1">
      <formula>K8-E8&lt;-0.1</formula>
    </cfRule>
    <cfRule type="expression" dxfId="537" priority="213">
      <formula>K8-E8&gt;=-0.1</formula>
    </cfRule>
  </conditionalFormatting>
  <conditionalFormatting sqref="K9">
    <cfRule type="expression" dxfId="536" priority="206" stopIfTrue="1">
      <formula>K9-E9&lt;=-0.2</formula>
    </cfRule>
    <cfRule type="expression" dxfId="535" priority="208">
      <formula>K9-E9&gt;=-0.1</formula>
    </cfRule>
    <cfRule type="expression" dxfId="534"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533" priority="203">
      <formula>K10-E10&gt;=-0.1</formula>
    </cfRule>
    <cfRule type="expression" dxfId="532" priority="202" stopIfTrue="1">
      <formula>K10-E10&lt;-0.1</formula>
    </cfRule>
    <cfRule type="expression" dxfId="531" priority="201" stopIfTrue="1">
      <formula>K10-E10&lt;=-0.2</formula>
    </cfRule>
    <cfRule type="containsBlanks" priority="200" stopIfTrue="1">
      <formula>LEN(TRIM(K10))=0</formula>
    </cfRule>
  </conditionalFormatting>
  <conditionalFormatting sqref="K13:K16">
    <cfRule type="expression" dxfId="530" priority="42">
      <formula>AND(OR(C13="x", D13="x",E13="x"), K13="no")</formula>
    </cfRule>
  </conditionalFormatting>
  <conditionalFormatting sqref="L7">
    <cfRule type="expression" dxfId="529" priority="252" stopIfTrue="1">
      <formula>L7-F7&lt;-0.1</formula>
    </cfRule>
    <cfRule type="expression" dxfId="528"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527" priority="253">
      <formula>L7-F7&gt;=-0.1</formula>
    </cfRule>
  </conditionalFormatting>
  <conditionalFormatting sqref="L8">
    <cfRule type="expression" dxfId="526" priority="188">
      <formula>L8-F8&gt;=-0.1</formula>
    </cfRule>
    <cfRule type="expression" dxfId="525" priority="187" stopIfTrue="1">
      <formula>L8-F8&lt;-0.1</formula>
    </cfRule>
    <cfRule type="expression" dxfId="524"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523" priority="193">
      <formula>L9-F9&gt;=-0.1</formula>
    </cfRule>
    <cfRule type="expression" dxfId="522" priority="192" stopIfTrue="1">
      <formula>L9-F9&lt;-0.1</formula>
    </cfRule>
    <cfRule type="expression" dxfId="521"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520" priority="198">
      <formula>L10-F10&gt;=-0.1</formula>
    </cfRule>
    <cfRule type="expression" dxfId="519" priority="197" stopIfTrue="1">
      <formula>L10-F10&lt;-0.1</formula>
    </cfRule>
    <cfRule type="expression" dxfId="518"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517" priority="26">
      <formula>AND(OR(C13="x", D13="x", E13="x",F13="x"), L13="no")</formula>
    </cfRule>
  </conditionalFormatting>
  <conditionalFormatting sqref="M7">
    <cfRule type="containsBlanks" priority="245" stopIfTrue="1">
      <formula>LEN(TRIM(M7))=0</formula>
    </cfRule>
    <cfRule type="expression" dxfId="516" priority="247" stopIfTrue="1">
      <formula>M7-G7&lt;-0.1</formula>
    </cfRule>
    <cfRule type="expression" dxfId="515" priority="248">
      <formula>M7-G7&gt;=-0.1</formula>
    </cfRule>
    <cfRule type="expression" dxfId="514"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513"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512" priority="182" stopIfTrue="1">
      <formula>M8-G8&lt;-0.1</formula>
    </cfRule>
    <cfRule type="expression" dxfId="511" priority="181" stopIfTrue="1">
      <formula>M8-G8&lt;=-0.2</formula>
    </cfRule>
  </conditionalFormatting>
  <conditionalFormatting sqref="M9">
    <cfRule type="expression" dxfId="510" priority="178">
      <formula>M9-G9&gt;=-0.1</formula>
    </cfRule>
    <cfRule type="expression" dxfId="509" priority="177" stopIfTrue="1">
      <formula>M9-G9&lt;-0.1</formula>
    </cfRule>
    <cfRule type="expression" dxfId="508"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507" priority="173">
      <formula>M10-G10&gt;=-0.1</formula>
    </cfRule>
    <cfRule type="expression" dxfId="506" priority="172" stopIfTrue="1">
      <formula>M10-G10&lt;-0.1</formula>
    </cfRule>
    <cfRule type="expression" dxfId="505"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504"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503"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{910C0E71-347E-4CB9-9E26-43CB28C06D29}</x14:id>
        </ext>
      </extLst>
    </cfRule>
    <cfRule type="cellIs" dxfId="502"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{01C27294-2ABE-40B2-996B-D2AE9CBED091}</x14:id>
        </ext>
      </extLst>
    </cfRule>
    <cfRule type="cellIs" dxfId="501" priority="88" stopIfTrue="1" operator="greaterThan">
      <formula>1</formula>
    </cfRule>
  </conditionalFormatting>
  <dataValidations count="1">
    <dataValidation type="list" allowBlank="1" showInputMessage="1" showErrorMessage="1" sqref="C13:H16" xr:uid="{00000000-0002-0000-0A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C226D495-8E19-4279-8277-D25F2E856E3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910C0E71-347E-4CB9-9E26-43CB28C06D29}">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01C27294-2ABE-40B2-996B-D2AE9CBED09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Sheet1!$A$4:$A$5</xm:f>
          </x14:formula1>
          <xm:sqref>I13:M16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Q31"/>
  <sheetViews>
    <sheetView zoomScale="90" zoomScaleNormal="9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37" t="s">
        <v>175</v>
      </c>
    </row>
    <row r="3" spans="1:17" s="20" customFormat="1" ht="62.1" customHeight="1" x14ac:dyDescent="0.3">
      <c r="A3" s="14" t="s">
        <v>66</v>
      </c>
      <c r="B3" s="14" t="s">
        <v>67</v>
      </c>
    </row>
    <row r="4" spans="1:17" ht="83.1" customHeight="1" x14ac:dyDescent="0.25">
      <c r="A4" s="37" t="s">
        <v>208</v>
      </c>
      <c r="B4" s="52" t="s">
        <v>201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209</v>
      </c>
      <c r="B7" s="1"/>
      <c r="C7" s="58">
        <v>1</v>
      </c>
      <c r="D7" s="59"/>
      <c r="E7" s="59"/>
      <c r="F7" s="59"/>
      <c r="G7" s="60"/>
      <c r="H7" s="61"/>
      <c r="I7" s="58">
        <v>0.8</v>
      </c>
      <c r="J7" s="59">
        <v>1</v>
      </c>
      <c r="K7" s="59"/>
      <c r="L7" s="59"/>
      <c r="M7" s="59"/>
      <c r="N7" s="95">
        <f>IF(M7&lt;&gt;"",M7-G7,(IF(L7&lt;&gt;"",L7-F7,(IF(K7&lt;&gt;"",K7-E7,(IF(J7&lt;&gt;"",J7-D7,(IF(I7&lt;&gt;"",I7-C7,0)))))))))</f>
        <v>1</v>
      </c>
      <c r="O7" s="139">
        <f>MAX(I7:M7)</f>
        <v>1</v>
      </c>
      <c r="P7" s="49"/>
      <c r="Q7" s="49"/>
    </row>
    <row r="8" spans="1:17" x14ac:dyDescent="0.25">
      <c r="A8" s="1" t="s">
        <v>210</v>
      </c>
      <c r="B8" s="1"/>
      <c r="C8" s="58">
        <v>1</v>
      </c>
      <c r="D8" s="59"/>
      <c r="E8" s="59"/>
      <c r="F8" s="59"/>
      <c r="G8" s="60"/>
      <c r="H8" s="61"/>
      <c r="I8" s="58">
        <v>0.8</v>
      </c>
      <c r="J8" s="59">
        <v>1</v>
      </c>
      <c r="K8" s="59"/>
      <c r="L8" s="59"/>
      <c r="M8" s="59"/>
      <c r="N8" s="95">
        <f t="shared" ref="N8:N10" si="0">IF(M8&lt;&gt;"",M8-G8,(IF(L8&lt;&gt;"",L8-F8,(IF(K8&lt;&gt;"",K8-E8,(IF(J8&lt;&gt;"",J8-D8,(IF(I8&lt;&gt;"",I8-C8,0)))))))))</f>
        <v>1</v>
      </c>
      <c r="O8" s="139">
        <f t="shared" ref="O8:O10" si="1">MAX(I8:M8)</f>
        <v>1</v>
      </c>
      <c r="P8" s="49"/>
      <c r="Q8" s="49"/>
    </row>
    <row r="9" spans="1:17" ht="30" x14ac:dyDescent="0.25">
      <c r="A9" s="1" t="s">
        <v>211</v>
      </c>
      <c r="B9" s="1"/>
      <c r="C9" s="58">
        <v>1</v>
      </c>
      <c r="D9" s="59"/>
      <c r="E9" s="59"/>
      <c r="F9" s="59"/>
      <c r="G9" s="60"/>
      <c r="H9" s="61"/>
      <c r="I9" s="58">
        <v>0.8</v>
      </c>
      <c r="J9" s="59">
        <v>0.8</v>
      </c>
      <c r="K9" s="59">
        <v>1</v>
      </c>
      <c r="L9" s="59"/>
      <c r="M9" s="59"/>
      <c r="N9" s="95">
        <f t="shared" si="0"/>
        <v>1</v>
      </c>
      <c r="O9" s="139">
        <f t="shared" si="1"/>
        <v>1</v>
      </c>
      <c r="P9" s="49"/>
      <c r="Q9" s="49"/>
    </row>
    <row r="10" spans="1:17" ht="45" x14ac:dyDescent="0.25">
      <c r="A10" s="1" t="s">
        <v>212</v>
      </c>
      <c r="B10" s="1"/>
      <c r="C10" s="58">
        <v>1</v>
      </c>
      <c r="D10" s="59"/>
      <c r="E10" s="59"/>
      <c r="F10" s="59"/>
      <c r="G10" s="60"/>
      <c r="H10" s="61"/>
      <c r="I10" s="58">
        <v>0.8</v>
      </c>
      <c r="J10" s="59">
        <v>0.8</v>
      </c>
      <c r="K10" s="59">
        <v>1</v>
      </c>
      <c r="L10" s="59"/>
      <c r="M10" s="59"/>
      <c r="N10" s="95">
        <f t="shared" si="0"/>
        <v>1</v>
      </c>
      <c r="O10" s="139">
        <f t="shared" si="1"/>
        <v>1</v>
      </c>
      <c r="P10" s="49"/>
      <c r="Q10" s="49"/>
    </row>
    <row r="11" spans="1:17" ht="30" x14ac:dyDescent="0.25">
      <c r="A11" s="1" t="s">
        <v>213</v>
      </c>
      <c r="B11" s="1"/>
      <c r="C11" s="58">
        <v>0.9</v>
      </c>
      <c r="D11" s="59">
        <v>1</v>
      </c>
      <c r="E11" s="59"/>
      <c r="F11" s="59"/>
      <c r="G11" s="60"/>
      <c r="H11" s="61"/>
      <c r="I11" s="58">
        <v>0.8</v>
      </c>
      <c r="J11" s="59">
        <v>0.95</v>
      </c>
      <c r="K11" s="59">
        <v>1</v>
      </c>
      <c r="L11" s="59"/>
      <c r="M11" s="59"/>
      <c r="N11" s="95">
        <f t="shared" ref="N11:N12" si="2">IF(M11&lt;&gt;"",M11-G11,(IF(L11&lt;&gt;"",L11-F11,(IF(K11&lt;&gt;"",K11-E11,(IF(J11&lt;&gt;"",J11-D11,(IF(I11&lt;&gt;"",I11-C11,0)))))))))</f>
        <v>1</v>
      </c>
      <c r="O11" s="139">
        <f>MAX(I11:M11)</f>
        <v>1</v>
      </c>
      <c r="P11" s="49"/>
      <c r="Q11" s="49"/>
    </row>
    <row r="12" spans="1:17" ht="15.75" thickBot="1" x14ac:dyDescent="0.3">
      <c r="A12" s="1"/>
      <c r="B12" s="1"/>
      <c r="C12" s="62"/>
      <c r="D12" s="63"/>
      <c r="E12" s="63"/>
      <c r="F12" s="63"/>
      <c r="G12" s="64"/>
      <c r="H12" s="61"/>
      <c r="I12" s="62"/>
      <c r="J12" s="63"/>
      <c r="K12" s="63"/>
      <c r="L12" s="63"/>
      <c r="M12" s="63"/>
      <c r="N12" s="95">
        <f t="shared" si="2"/>
        <v>0</v>
      </c>
      <c r="O12" s="51"/>
      <c r="P12" s="49"/>
      <c r="Q12" s="49"/>
    </row>
    <row r="13" spans="1:17" ht="46.5" customHeight="1" thickBot="1" x14ac:dyDescent="0.35">
      <c r="E13" s="47" t="s">
        <v>89</v>
      </c>
      <c r="F13" s="48"/>
      <c r="G13" s="48"/>
      <c r="H13" s="48"/>
      <c r="I13" s="94" t="s">
        <v>90</v>
      </c>
      <c r="J13" s="48"/>
      <c r="K13" s="47"/>
    </row>
    <row r="14" spans="1:17" ht="32.1" customHeight="1" x14ac:dyDescent="0.3">
      <c r="A14" s="65" t="s">
        <v>5</v>
      </c>
      <c r="B14" s="65" t="s">
        <v>73</v>
      </c>
      <c r="C14" s="24" t="s">
        <v>74</v>
      </c>
      <c r="D14" s="25" t="s">
        <v>75</v>
      </c>
      <c r="E14" s="25" t="s">
        <v>76</v>
      </c>
      <c r="F14" s="25" t="s">
        <v>77</v>
      </c>
      <c r="G14" s="26" t="s">
        <v>78</v>
      </c>
      <c r="H14" s="66"/>
      <c r="I14" s="5" t="s">
        <v>74</v>
      </c>
      <c r="J14" s="6" t="s">
        <v>75</v>
      </c>
      <c r="K14" s="6" t="s">
        <v>76</v>
      </c>
      <c r="L14" s="6" t="s">
        <v>77</v>
      </c>
      <c r="M14" s="83" t="s">
        <v>78</v>
      </c>
      <c r="N14" s="84" t="s">
        <v>79</v>
      </c>
      <c r="P14" s="57" t="s">
        <v>81</v>
      </c>
      <c r="Q14" s="57" t="s">
        <v>82</v>
      </c>
    </row>
    <row r="15" spans="1:17" ht="45" customHeight="1" x14ac:dyDescent="0.25">
      <c r="A15" s="1" t="s">
        <v>205</v>
      </c>
      <c r="B15" s="1"/>
      <c r="C15" s="31" t="s">
        <v>92</v>
      </c>
      <c r="D15" s="32"/>
      <c r="E15" s="32"/>
      <c r="F15" s="32"/>
      <c r="G15" s="33"/>
      <c r="H15" s="67"/>
      <c r="I15" s="31" t="s">
        <v>93</v>
      </c>
      <c r="J15" s="32"/>
      <c r="K15" s="32"/>
      <c r="L15" s="32"/>
      <c r="M15" s="85"/>
      <c r="N15" s="95">
        <f>IF(COUNTIF(I15:M15,"yes")&gt;0,1,(IF(OR(AND(C15="x",I15="no"),(AND(D15="x",J15="no")),(AND(E15="x",K15="no")),(AND(F15="x",L15="no")),(AND(G15="x",M15="no")))=FALSE,2,3)))</f>
        <v>1</v>
      </c>
      <c r="P15" s="49"/>
      <c r="Q15" s="49"/>
    </row>
    <row r="16" spans="1:17" ht="30.75" customHeight="1" x14ac:dyDescent="0.25">
      <c r="A16" s="1" t="s">
        <v>214</v>
      </c>
      <c r="B16" s="1"/>
      <c r="C16" s="31" t="s">
        <v>92</v>
      </c>
      <c r="D16" s="32"/>
      <c r="E16" s="32"/>
      <c r="F16" s="32"/>
      <c r="G16" s="33"/>
      <c r="H16" s="67"/>
      <c r="I16" s="31" t="s">
        <v>97</v>
      </c>
      <c r="J16" s="32" t="s">
        <v>93</v>
      </c>
      <c r="K16" s="32"/>
      <c r="L16" s="32"/>
      <c r="M16" s="85"/>
      <c r="N16" s="95">
        <f t="shared" ref="N16:N18" si="3">IF(COUNTIF(I16:M16,"yes")&gt;0,1,(IF(OR(AND(C16="x",I16="no"),(AND(D16="x",J16="no")),(AND(E16="x",K16="no")),(AND(F16="x",L16="no")),(AND(G16="x",M16="no")))=FALSE,2,3)))</f>
        <v>1</v>
      </c>
      <c r="P16" s="49"/>
      <c r="Q16" s="49"/>
    </row>
    <row r="17" spans="1:17" ht="31.5" customHeight="1" x14ac:dyDescent="0.25">
      <c r="A17" s="1" t="s">
        <v>207</v>
      </c>
      <c r="B17" s="1"/>
      <c r="C17" s="31"/>
      <c r="D17" s="32" t="s">
        <v>92</v>
      </c>
      <c r="E17" s="32"/>
      <c r="F17" s="32"/>
      <c r="G17" s="33"/>
      <c r="H17" s="67"/>
      <c r="I17" s="31"/>
      <c r="J17" s="32" t="s">
        <v>97</v>
      </c>
      <c r="K17" s="32" t="s">
        <v>93</v>
      </c>
      <c r="L17" s="32"/>
      <c r="M17" s="85"/>
      <c r="N17" s="95">
        <f t="shared" si="3"/>
        <v>1</v>
      </c>
      <c r="P17" s="49"/>
      <c r="Q17" s="49"/>
    </row>
    <row r="18" spans="1:17" ht="29.1" customHeight="1" thickBot="1" x14ac:dyDescent="0.3">
      <c r="B18" s="1"/>
      <c r="C18" s="34"/>
      <c r="D18" s="35"/>
      <c r="E18" s="35"/>
      <c r="F18" s="35"/>
      <c r="G18" s="36"/>
      <c r="H18" s="67"/>
      <c r="I18" s="34"/>
      <c r="J18" s="35"/>
      <c r="K18" s="35"/>
      <c r="L18" s="35"/>
      <c r="M18" s="86"/>
      <c r="N18" s="95">
        <f t="shared" si="3"/>
        <v>2</v>
      </c>
      <c r="P18" s="49"/>
      <c r="Q18" s="49"/>
    </row>
    <row r="20" spans="1:17" s="19" customFormat="1" ht="38.1" customHeight="1" thickBot="1" x14ac:dyDescent="0.35">
      <c r="C20" s="21"/>
      <c r="D20" s="47"/>
      <c r="E20" s="47" t="s">
        <v>99</v>
      </c>
      <c r="F20" s="47"/>
      <c r="G20" s="47"/>
      <c r="H20" s="47"/>
      <c r="I20" s="47"/>
      <c r="J20" s="47"/>
      <c r="K20" s="47" t="s">
        <v>100</v>
      </c>
      <c r="L20" s="47"/>
      <c r="M20" s="21"/>
    </row>
    <row r="21" spans="1:17" ht="32.1" customHeight="1" thickBot="1" x14ac:dyDescent="0.35">
      <c r="A21" s="65" t="s">
        <v>101</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ht="18" customHeight="1" thickBot="1" x14ac:dyDescent="0.3">
      <c r="A22" t="s">
        <v>103</v>
      </c>
      <c r="C22" s="8"/>
      <c r="D22" s="9"/>
      <c r="E22" s="9"/>
      <c r="F22" s="9"/>
      <c r="G22" s="9"/>
      <c r="H22" s="10">
        <f>SUM(C22:G22)</f>
        <v>0</v>
      </c>
      <c r="I22" s="4"/>
      <c r="J22" s="3"/>
      <c r="K22" s="3"/>
      <c r="L22" s="3"/>
      <c r="M22" s="3"/>
      <c r="N22" s="12">
        <f>SUM(I22:M22)</f>
        <v>0</v>
      </c>
      <c r="O22" s="59">
        <f>IFERROR(N22/H22,0)</f>
        <v>0</v>
      </c>
      <c r="P22" s="49"/>
      <c r="Q22" s="49"/>
    </row>
    <row r="23" spans="1:17" ht="15.75" thickBot="1" x14ac:dyDescent="0.3">
      <c r="A23" t="s">
        <v>104</v>
      </c>
      <c r="C23" s="4"/>
      <c r="D23" s="3"/>
      <c r="E23" s="3"/>
      <c r="F23" s="3"/>
      <c r="G23" s="3"/>
      <c r="H23" s="10">
        <f t="shared" ref="H23:H24" si="4">SUM(C23:G23)</f>
        <v>0</v>
      </c>
      <c r="I23" s="4"/>
      <c r="J23" s="3"/>
      <c r="K23" s="3"/>
      <c r="L23" s="3"/>
      <c r="M23" s="3"/>
      <c r="N23" s="12">
        <f t="shared" ref="N23:N25" si="5">SUM(I23:M23)</f>
        <v>0</v>
      </c>
      <c r="O23" s="59">
        <f t="shared" ref="O23:O25" si="6">IFERROR(N23/H23,0)</f>
        <v>0</v>
      </c>
      <c r="P23" s="49"/>
      <c r="Q23" s="49"/>
    </row>
    <row r="24" spans="1:17" x14ac:dyDescent="0.25">
      <c r="A24" t="s">
        <v>105</v>
      </c>
      <c r="C24" s="15"/>
      <c r="D24" s="16"/>
      <c r="E24" s="16"/>
      <c r="F24" s="16"/>
      <c r="G24" s="16"/>
      <c r="H24" s="38">
        <f t="shared" si="4"/>
        <v>0</v>
      </c>
      <c r="I24" s="15"/>
      <c r="J24" s="16"/>
      <c r="K24" s="16"/>
      <c r="L24" s="16"/>
      <c r="M24" s="16"/>
      <c r="N24" s="39">
        <f t="shared" si="5"/>
        <v>0</v>
      </c>
      <c r="O24" s="59">
        <f t="shared" si="6"/>
        <v>0</v>
      </c>
      <c r="P24" s="49"/>
      <c r="Q24" s="49"/>
    </row>
    <row r="25" spans="1:17" ht="15.75" thickBot="1" x14ac:dyDescent="0.3">
      <c r="A25" s="22" t="s">
        <v>106</v>
      </c>
      <c r="B25" s="22"/>
      <c r="C25" s="40">
        <f>SUM(C22:C24)</f>
        <v>0</v>
      </c>
      <c r="D25" s="41">
        <f t="shared" ref="D25:G25" si="7">SUM(D22:D24)</f>
        <v>0</v>
      </c>
      <c r="E25" s="41">
        <f t="shared" si="7"/>
        <v>0</v>
      </c>
      <c r="F25" s="41">
        <f t="shared" si="7"/>
        <v>0</v>
      </c>
      <c r="G25" s="42">
        <f t="shared" si="7"/>
        <v>0</v>
      </c>
      <c r="H25" s="43">
        <f>SUM(C25:G25)</f>
        <v>0</v>
      </c>
      <c r="I25" s="44">
        <f>SUM(I22:I24)</f>
        <v>0</v>
      </c>
      <c r="J25" s="45">
        <f t="shared" ref="J25:M25" si="8">SUM(J22:J24)</f>
        <v>0</v>
      </c>
      <c r="K25" s="45">
        <f t="shared" si="8"/>
        <v>0</v>
      </c>
      <c r="L25" s="45">
        <f t="shared" si="8"/>
        <v>0</v>
      </c>
      <c r="M25" s="45">
        <f t="shared" si="8"/>
        <v>0</v>
      </c>
      <c r="N25" s="46">
        <f t="shared" si="5"/>
        <v>0</v>
      </c>
      <c r="O25" s="59">
        <f t="shared" si="6"/>
        <v>0</v>
      </c>
      <c r="P25" s="49"/>
      <c r="Q25" s="49"/>
    </row>
    <row r="26" spans="1:17" s="19" customFormat="1" ht="38.1" customHeight="1" thickTop="1" thickBot="1" x14ac:dyDescent="0.35">
      <c r="C26" s="21"/>
      <c r="D26" s="21"/>
      <c r="E26" s="47" t="s">
        <v>107</v>
      </c>
      <c r="F26" s="47"/>
      <c r="G26" s="47"/>
      <c r="H26" s="47"/>
      <c r="I26" s="47"/>
      <c r="J26" s="47"/>
      <c r="K26" s="47" t="s">
        <v>108</v>
      </c>
      <c r="L26" s="47"/>
      <c r="M26" s="21"/>
      <c r="N26" s="21"/>
    </row>
    <row r="27" spans="1:17" ht="32.1" customHeight="1" thickBot="1" x14ac:dyDescent="0.35">
      <c r="A27" s="65" t="s">
        <v>109</v>
      </c>
      <c r="B27" s="68"/>
      <c r="C27" s="27" t="s">
        <v>74</v>
      </c>
      <c r="D27" s="28" t="s">
        <v>75</v>
      </c>
      <c r="E27" s="28" t="s">
        <v>76</v>
      </c>
      <c r="F27" s="28" t="s">
        <v>77</v>
      </c>
      <c r="G27" s="29" t="s">
        <v>78</v>
      </c>
      <c r="H27" s="30" t="s">
        <v>102</v>
      </c>
      <c r="I27" s="5" t="s">
        <v>74</v>
      </c>
      <c r="J27" s="6" t="s">
        <v>75</v>
      </c>
      <c r="K27" s="6" t="s">
        <v>76</v>
      </c>
      <c r="L27" s="6" t="s">
        <v>77</v>
      </c>
      <c r="M27" s="6" t="s">
        <v>78</v>
      </c>
      <c r="N27" s="7" t="s">
        <v>102</v>
      </c>
      <c r="O27" s="18" t="s">
        <v>79</v>
      </c>
      <c r="P27" s="57" t="s">
        <v>81</v>
      </c>
      <c r="Q27" s="57" t="s">
        <v>82</v>
      </c>
    </row>
    <row r="28" spans="1:17" x14ac:dyDescent="0.25">
      <c r="A28" t="s">
        <v>110</v>
      </c>
      <c r="C28" s="8">
        <v>35</v>
      </c>
      <c r="D28" s="9">
        <v>5</v>
      </c>
      <c r="E28" s="9"/>
      <c r="F28" s="9"/>
      <c r="G28" s="9"/>
      <c r="H28" s="11">
        <f t="shared" ref="H28:H29" si="9">SUM(C28:G28)</f>
        <v>40</v>
      </c>
      <c r="I28" s="8">
        <v>35</v>
      </c>
      <c r="J28" s="9">
        <v>5</v>
      </c>
      <c r="K28" s="9"/>
      <c r="L28" s="9"/>
      <c r="M28" s="9"/>
      <c r="N28" s="11">
        <f t="shared" ref="N28:N29" si="10">SUM(I28:M28)</f>
        <v>40</v>
      </c>
      <c r="O28" s="59">
        <f t="shared" ref="O28:O30" si="11">IFERROR(N28/H28,0)</f>
        <v>1</v>
      </c>
      <c r="P28" s="49"/>
      <c r="Q28" s="49"/>
    </row>
    <row r="29" spans="1:17" x14ac:dyDescent="0.25">
      <c r="A29" t="s">
        <v>111</v>
      </c>
      <c r="C29" s="15"/>
      <c r="D29" s="16"/>
      <c r="E29" s="16"/>
      <c r="F29" s="16"/>
      <c r="G29" s="16"/>
      <c r="H29" s="17">
        <f t="shared" si="9"/>
        <v>0</v>
      </c>
      <c r="I29" s="15"/>
      <c r="J29" s="16"/>
      <c r="K29" s="16"/>
      <c r="L29" s="16"/>
      <c r="M29" s="16"/>
      <c r="N29" s="17">
        <f t="shared" si="10"/>
        <v>0</v>
      </c>
      <c r="O29" s="59">
        <f t="shared" si="11"/>
        <v>0</v>
      </c>
      <c r="P29" s="49"/>
      <c r="Q29" s="49"/>
    </row>
    <row r="30" spans="1:17" ht="15.75" thickBot="1" x14ac:dyDescent="0.3">
      <c r="A30" s="22" t="s">
        <v>112</v>
      </c>
      <c r="B30" s="22"/>
      <c r="C30" s="40">
        <f>SUM(C26:C29)</f>
        <v>35</v>
      </c>
      <c r="D30" s="41">
        <f t="shared" ref="D30:G30" si="12">SUM(D26:D29)</f>
        <v>5</v>
      </c>
      <c r="E30" s="41">
        <f t="shared" si="12"/>
        <v>0</v>
      </c>
      <c r="F30" s="41">
        <f t="shared" si="12"/>
        <v>0</v>
      </c>
      <c r="G30" s="42">
        <f t="shared" si="12"/>
        <v>0</v>
      </c>
      <c r="H30" s="43">
        <f>SUM(C30:G30)</f>
        <v>40</v>
      </c>
      <c r="I30" s="44">
        <f>SUM(I26:I29)</f>
        <v>35</v>
      </c>
      <c r="J30" s="45">
        <f t="shared" ref="J30:M30" si="13">SUM(J26:J29)</f>
        <v>5</v>
      </c>
      <c r="K30" s="45">
        <f t="shared" si="13"/>
        <v>0</v>
      </c>
      <c r="L30" s="45">
        <f t="shared" si="13"/>
        <v>0</v>
      </c>
      <c r="M30" s="45">
        <f t="shared" si="13"/>
        <v>0</v>
      </c>
      <c r="N30" s="46">
        <f>SUM(I30:M30)</f>
        <v>40</v>
      </c>
      <c r="O30" s="59">
        <f t="shared" si="11"/>
        <v>1</v>
      </c>
      <c r="P30" s="49"/>
      <c r="Q30" s="49"/>
    </row>
    <row r="31" spans="1:17" ht="15.75" thickTop="1" x14ac:dyDescent="0.25"/>
  </sheetData>
  <conditionalFormatting sqref="I7">
    <cfRule type="iconSet" priority="235">
      <iconSet iconSet="5Quarters">
        <cfvo type="percent" val="0"/>
        <cfvo type="num" val="0.25"/>
        <cfvo type="num" val="0.5"/>
        <cfvo type="num" val="0.75"/>
        <cfvo type="num" val="1"/>
      </iconSet>
    </cfRule>
    <cfRule type="expression" dxfId="500" priority="237" stopIfTrue="1">
      <formula>I7-C7&lt;=-0.2</formula>
    </cfRule>
    <cfRule type="expression" dxfId="499" priority="239">
      <formula>I7-C7&gt;=-0.1</formula>
    </cfRule>
    <cfRule type="containsBlanks" priority="236" stopIfTrue="1">
      <formula>LEN(TRIM(I7))=0</formula>
    </cfRule>
    <cfRule type="expression" dxfId="498" priority="238" stopIfTrue="1">
      <formula>I7-C7&lt;-0.1</formula>
    </cfRule>
  </conditionalFormatting>
  <conditionalFormatting sqref="I8:I10">
    <cfRule type="expression" dxfId="497" priority="253">
      <formula>I8-C8&gt;=-0.1</formula>
    </cfRule>
    <cfRule type="expression" dxfId="496" priority="252" stopIfTrue="1">
      <formula>I8-C8&lt;-0.1</formula>
    </cfRule>
    <cfRule type="expression" dxfId="495" priority="251" stopIfTrue="1">
      <formula>I8-C8&lt;=-0.2</formula>
    </cfRule>
    <cfRule type="containsBlanks" priority="250" stopIfTrue="1">
      <formula>LEN(TRIM(I8))=0</formula>
    </cfRule>
    <cfRule type="iconSet" priority="249">
      <iconSet iconSet="5Quarters">
        <cfvo type="percent" val="0"/>
        <cfvo type="num" val="0.25"/>
        <cfvo type="num" val="0.5"/>
        <cfvo type="num" val="0.75"/>
        <cfvo type="num" val="1"/>
      </iconSet>
    </cfRule>
  </conditionalFormatting>
  <conditionalFormatting sqref="I11">
    <cfRule type="iconSet" priority="215">
      <iconSet iconSet="5Quarters">
        <cfvo type="percent" val="0"/>
        <cfvo type="num" val="0.25"/>
        <cfvo type="num" val="0.5"/>
        <cfvo type="num" val="0.75"/>
        <cfvo type="num" val="1"/>
      </iconSet>
    </cfRule>
    <cfRule type="containsBlanks" priority="216" stopIfTrue="1">
      <formula>LEN(TRIM(I11))=0</formula>
    </cfRule>
    <cfRule type="expression" dxfId="494" priority="217" stopIfTrue="1">
      <formula>I11-C11&lt;=-0.2</formula>
    </cfRule>
    <cfRule type="expression" dxfId="493" priority="218" stopIfTrue="1">
      <formula>I11-C11&lt;-0.1</formula>
    </cfRule>
    <cfRule type="expression" dxfId="492" priority="219">
      <formula>I11-C11&gt;=-0.1</formula>
    </cfRule>
  </conditionalFormatting>
  <conditionalFormatting sqref="I12">
    <cfRule type="containsBlanks" priority="211" stopIfTrue="1">
      <formula>LEN(TRIM(I12))=0</formula>
    </cfRule>
    <cfRule type="expression" dxfId="491" priority="212" stopIfTrue="1">
      <formula>I12-C12&lt;=-0.2</formula>
    </cfRule>
    <cfRule type="expression" dxfId="490" priority="213" stopIfTrue="1">
      <formula>I12-C12&lt;-0.1</formula>
    </cfRule>
    <cfRule type="expression" dxfId="489" priority="214">
      <formula>I12-C12&gt;=-0.1</formula>
    </cfRule>
    <cfRule type="iconSet" priority="210">
      <iconSet iconSet="5Quarters">
        <cfvo type="percent" val="0"/>
        <cfvo type="num" val="0.25"/>
        <cfvo type="num" val="0.5"/>
        <cfvo type="num" val="0.75"/>
        <cfvo type="num" val="1"/>
      </iconSet>
    </cfRule>
  </conditionalFormatting>
  <conditionalFormatting sqref="I15:I18">
    <cfRule type="expression" dxfId="488" priority="76">
      <formula>AND(C15="x", I15="no")</formula>
    </cfRule>
  </conditionalFormatting>
  <conditionalFormatting sqref="I15:M18">
    <cfRule type="expression" priority="9" stopIfTrue="1">
      <formula>I15=""</formula>
    </cfRule>
    <cfRule type="expression" priority="10" stopIfTrue="1">
      <formula>(J15&lt;&gt;"")</formula>
    </cfRule>
    <cfRule type="expression" dxfId="487" priority="11" stopIfTrue="1">
      <formula>I15="yes"</formula>
    </cfRule>
  </conditionalFormatting>
  <conditionalFormatting sqref="J7">
    <cfRule type="expression" dxfId="486" priority="247" stopIfTrue="1">
      <formula>J7-D7&lt;-0.1</formula>
    </cfRule>
    <cfRule type="containsBlanks" priority="245" stopIfTrue="1">
      <formula>LEN(TRIM(J7))=0</formula>
    </cfRule>
    <cfRule type="iconSet" priority="240">
      <iconSet iconSet="5Quarters">
        <cfvo type="percent" val="0"/>
        <cfvo type="num" val="0.25"/>
        <cfvo type="num" val="0.5"/>
        <cfvo type="num" val="0.75"/>
        <cfvo type="num" val="1"/>
      </iconSet>
    </cfRule>
    <cfRule type="expression" dxfId="485" priority="246" stopIfTrue="1">
      <formula>J7-D7&lt;=-0.2</formula>
    </cfRule>
    <cfRule type="expression" dxfId="484" priority="248">
      <formula>J7-D7&gt;=-0.1</formula>
    </cfRule>
  </conditionalFormatting>
  <conditionalFormatting sqref="J8:J10">
    <cfRule type="iconSet" priority="254">
      <iconSet iconSet="5Quarters">
        <cfvo type="percent" val="0"/>
        <cfvo type="num" val="0.25"/>
        <cfvo type="num" val="0.5"/>
        <cfvo type="num" val="0.75"/>
        <cfvo type="num" val="1"/>
      </iconSet>
    </cfRule>
    <cfRule type="containsBlanks" priority="255" stopIfTrue="1">
      <formula>LEN(TRIM(J8))=0</formula>
    </cfRule>
    <cfRule type="expression" dxfId="483" priority="256" stopIfTrue="1">
      <formula>J8-D8&lt;=-0.2</formula>
    </cfRule>
    <cfRule type="expression" dxfId="482" priority="257" stopIfTrue="1">
      <formula>J8-D8&lt;-0.1</formula>
    </cfRule>
    <cfRule type="expression" dxfId="481" priority="258">
      <formula>J8-D8&gt;=-0.1</formula>
    </cfRule>
  </conditionalFormatting>
  <conditionalFormatting sqref="J11">
    <cfRule type="containsBlanks" priority="201" stopIfTrue="1">
      <formula>LEN(TRIM(J11))=0</formula>
    </cfRule>
    <cfRule type="iconSet" priority="200">
      <iconSet iconSet="5Quarters">
        <cfvo type="percent" val="0"/>
        <cfvo type="num" val="0.25"/>
        <cfvo type="num" val="0.5"/>
        <cfvo type="num" val="0.75"/>
        <cfvo type="num" val="1"/>
      </iconSet>
    </cfRule>
    <cfRule type="expression" dxfId="480" priority="202" stopIfTrue="1">
      <formula>J11-D11&lt;=-0.2</formula>
    </cfRule>
    <cfRule type="expression" dxfId="479" priority="203" stopIfTrue="1">
      <formula>J11-D11&lt;-0.1</formula>
    </cfRule>
    <cfRule type="expression" dxfId="478" priority="204">
      <formula>J11-D11&gt;=-0.1</formula>
    </cfRule>
  </conditionalFormatting>
  <conditionalFormatting sqref="J12">
    <cfRule type="expression" dxfId="477" priority="208" stopIfTrue="1">
      <formula>J12-D12&lt;-0.1</formula>
    </cfRule>
    <cfRule type="expression" dxfId="476" priority="209">
      <formula>J12-D12&gt;=-0.1</formula>
    </cfRule>
    <cfRule type="expression" dxfId="475" priority="207" stopIfTrue="1">
      <formula>J12-D12&lt;=-0.2</formula>
    </cfRule>
    <cfRule type="iconSet" priority="205">
      <iconSet iconSet="5Quarters">
        <cfvo type="percent" val="0"/>
        <cfvo type="num" val="0.25"/>
        <cfvo type="num" val="0.5"/>
        <cfvo type="num" val="0.75"/>
        <cfvo type="num" val="1"/>
      </iconSet>
    </cfRule>
    <cfRule type="containsBlanks" priority="206" stopIfTrue="1">
      <formula>LEN(TRIM(J12))=0</formula>
    </cfRule>
  </conditionalFormatting>
  <conditionalFormatting sqref="J15:J18">
    <cfRule type="expression" dxfId="474" priority="60">
      <formula>AND(OR(C15="x",D15="x"), J15="no")</formula>
    </cfRule>
  </conditionalFormatting>
  <conditionalFormatting sqref="K7">
    <cfRule type="expression" dxfId="473" priority="234">
      <formula>K7-E7&gt;=-0.1</formula>
    </cfRule>
    <cfRule type="expression" dxfId="472" priority="233" stopIfTrue="1">
      <formula>K7-E7&lt;-0.1</formula>
    </cfRule>
    <cfRule type="expression" dxfId="471" priority="232" stopIfTrue="1">
      <formula>K7-E7&lt;=-0.2</formula>
    </cfRule>
    <cfRule type="containsBlanks" priority="231" stopIfTrue="1">
      <formula>LEN(TRIM(K7))=0</formula>
    </cfRule>
    <cfRule type="iconSet" priority="230">
      <iconSet iconSet="5Quarters">
        <cfvo type="percent" val="0"/>
        <cfvo type="num" val="0.25"/>
        <cfvo type="num" val="0.5"/>
        <cfvo type="num" val="0.75"/>
        <cfvo type="num" val="1"/>
      </iconSet>
    </cfRule>
  </conditionalFormatting>
  <conditionalFormatting sqref="K8:K10">
    <cfRule type="expression" dxfId="470" priority="262" stopIfTrue="1">
      <formula>K8-E8&lt;-0.1</formula>
    </cfRule>
    <cfRule type="containsBlanks" priority="260" stopIfTrue="1">
      <formula>LEN(TRIM(K8))=0</formula>
    </cfRule>
    <cfRule type="expression" dxfId="469" priority="261" stopIfTrue="1">
      <formula>K8-E8&lt;=-0.2</formula>
    </cfRule>
    <cfRule type="iconSet" priority="259">
      <iconSet iconSet="5Quarters">
        <cfvo type="percent" val="0"/>
        <cfvo type="num" val="0.25"/>
        <cfvo type="num" val="0.5"/>
        <cfvo type="num" val="0.75"/>
        <cfvo type="num" val="1"/>
      </iconSet>
    </cfRule>
    <cfRule type="expression" dxfId="468" priority="263">
      <formula>K8-E8&gt;=-0.1</formula>
    </cfRule>
  </conditionalFormatting>
  <conditionalFormatting sqref="K11">
    <cfRule type="containsBlanks" priority="196" stopIfTrue="1">
      <formula>LEN(TRIM(K11))=0</formula>
    </cfRule>
    <cfRule type="expression" dxfId="467" priority="198" stopIfTrue="1">
      <formula>K11-E11&lt;-0.1</formula>
    </cfRule>
    <cfRule type="expression" dxfId="466" priority="199">
      <formula>K11-E11&gt;=-0.1</formula>
    </cfRule>
    <cfRule type="expression" dxfId="465" priority="197" stopIfTrue="1">
      <formula>K11-E11&lt;=-0.2</formula>
    </cfRule>
    <cfRule type="iconSet" priority="195">
      <iconSet iconSet="5Quarters">
        <cfvo type="percent" val="0"/>
        <cfvo type="num" val="0.25"/>
        <cfvo type="num" val="0.5"/>
        <cfvo type="num" val="0.75"/>
        <cfvo type="num" val="1"/>
      </iconSet>
    </cfRule>
  </conditionalFormatting>
  <conditionalFormatting sqref="K12">
    <cfRule type="expression" dxfId="464" priority="193" stopIfTrue="1">
      <formula>K12-E12&lt;-0.1</formula>
    </cfRule>
    <cfRule type="expression" dxfId="463" priority="192" stopIfTrue="1">
      <formula>K12-E12&lt;=-0.2</formula>
    </cfRule>
    <cfRule type="containsBlanks" priority="191" stopIfTrue="1">
      <formula>LEN(TRIM(K12))=0</formula>
    </cfRule>
    <cfRule type="iconSet" priority="190">
      <iconSet iconSet="5Quarters">
        <cfvo type="percent" val="0"/>
        <cfvo type="num" val="0.25"/>
        <cfvo type="num" val="0.5"/>
        <cfvo type="num" val="0.75"/>
        <cfvo type="num" val="1"/>
      </iconSet>
    </cfRule>
    <cfRule type="expression" dxfId="462" priority="194">
      <formula>K12-E12&gt;=-0.1</formula>
    </cfRule>
  </conditionalFormatting>
  <conditionalFormatting sqref="K15:K18">
    <cfRule type="expression" dxfId="461" priority="44">
      <formula>AND(OR(C15="x", D15="x",E15="x"), K15="no")</formula>
    </cfRule>
  </conditionalFormatting>
  <conditionalFormatting sqref="L7">
    <cfRule type="expression" dxfId="460" priority="227" stopIfTrue="1">
      <formula>L7-F7&lt;=-0.2</formula>
    </cfRule>
    <cfRule type="iconSet" priority="225">
      <iconSet iconSet="5Quarters">
        <cfvo type="percent" val="0"/>
        <cfvo type="num" val="0.25"/>
        <cfvo type="num" val="0.5"/>
        <cfvo type="num" val="0.75"/>
        <cfvo type="num" val="1"/>
      </iconSet>
    </cfRule>
    <cfRule type="containsBlanks" priority="226" stopIfTrue="1">
      <formula>LEN(TRIM(L7))=0</formula>
    </cfRule>
    <cfRule type="expression" dxfId="459" priority="228" stopIfTrue="1">
      <formula>L7-F7&lt;-0.1</formula>
    </cfRule>
    <cfRule type="expression" dxfId="458" priority="229">
      <formula>L7-F7&gt;=-0.1</formula>
    </cfRule>
  </conditionalFormatting>
  <conditionalFormatting sqref="L8:L10">
    <cfRule type="expression" dxfId="457" priority="266" stopIfTrue="1">
      <formula>L8-F8&lt;=-0.2</formula>
    </cfRule>
    <cfRule type="iconSet" priority="264">
      <iconSet iconSet="5Quarters">
        <cfvo type="percent" val="0"/>
        <cfvo type="num" val="0.25"/>
        <cfvo type="num" val="0.5"/>
        <cfvo type="num" val="0.75"/>
        <cfvo type="num" val="1"/>
      </iconSet>
    </cfRule>
    <cfRule type="containsBlanks" priority="265" stopIfTrue="1">
      <formula>LEN(TRIM(L8))=0</formula>
    </cfRule>
    <cfRule type="expression" dxfId="456" priority="267" stopIfTrue="1">
      <formula>L8-F8&lt;-0.1</formula>
    </cfRule>
    <cfRule type="expression" dxfId="455" priority="268">
      <formula>L8-F8&gt;=-0.1</formula>
    </cfRule>
  </conditionalFormatting>
  <conditionalFormatting sqref="L11">
    <cfRule type="expression" dxfId="454" priority="184">
      <formula>L11-F11&gt;=-0.1</formula>
    </cfRule>
    <cfRule type="expression" dxfId="453" priority="183" stopIfTrue="1">
      <formula>L11-F11&lt;-0.1</formula>
    </cfRule>
    <cfRule type="expression" dxfId="452" priority="182" stopIfTrue="1">
      <formula>L11-F11&lt;=-0.2</formula>
    </cfRule>
    <cfRule type="iconSet" priority="180">
      <iconSet iconSet="5Quarters">
        <cfvo type="percent" val="0"/>
        <cfvo type="num" val="0.25"/>
        <cfvo type="num" val="0.5"/>
        <cfvo type="num" val="0.75"/>
        <cfvo type="num" val="1"/>
      </iconSet>
    </cfRule>
    <cfRule type="containsBlanks" priority="181" stopIfTrue="1">
      <formula>LEN(TRIM(L11))=0</formula>
    </cfRule>
  </conditionalFormatting>
  <conditionalFormatting sqref="L12">
    <cfRule type="expression" dxfId="451" priority="189">
      <formula>L12-F12&gt;=-0.1</formula>
    </cfRule>
    <cfRule type="expression" dxfId="450" priority="188" stopIfTrue="1">
      <formula>L12-F12&lt;-0.1</formula>
    </cfRule>
    <cfRule type="expression" dxfId="449" priority="187" stopIfTrue="1">
      <formula>L12-F12&lt;=-0.2</formula>
    </cfRule>
    <cfRule type="containsBlanks" priority="186" stopIfTrue="1">
      <formula>LEN(TRIM(L12))=0</formula>
    </cfRule>
    <cfRule type="iconSet" priority="185">
      <iconSet iconSet="5Quarters">
        <cfvo type="percent" val="0"/>
        <cfvo type="num" val="0.25"/>
        <cfvo type="num" val="0.5"/>
        <cfvo type="num" val="0.75"/>
        <cfvo type="num" val="1"/>
      </iconSet>
    </cfRule>
  </conditionalFormatting>
  <conditionalFormatting sqref="L15:L18">
    <cfRule type="expression" dxfId="448" priority="28">
      <formula>AND(OR(C15="x", D15="x", E15="x",F15="x"), L15="no")</formula>
    </cfRule>
  </conditionalFormatting>
  <conditionalFormatting sqref="M7">
    <cfRule type="containsBlanks" priority="221" stopIfTrue="1">
      <formula>LEN(TRIM(M7))=0</formula>
    </cfRule>
    <cfRule type="expression" dxfId="447" priority="222" stopIfTrue="1">
      <formula>M7-G7&lt;=-0.2</formula>
    </cfRule>
    <cfRule type="expression" dxfId="446" priority="223" stopIfTrue="1">
      <formula>M7-G7&lt;-0.1</formula>
    </cfRule>
    <cfRule type="expression" dxfId="445" priority="224">
      <formula>M7-G7&gt;=-0.1</formula>
    </cfRule>
    <cfRule type="iconSet" priority="220">
      <iconSet iconSet="5Quarters">
        <cfvo type="percent" val="0"/>
        <cfvo type="num" val="0.25"/>
        <cfvo type="num" val="0.5"/>
        <cfvo type="num" val="0.75"/>
        <cfvo type="num" val="1"/>
      </iconSet>
    </cfRule>
  </conditionalFormatting>
  <conditionalFormatting sqref="M8:M10">
    <cfRule type="expression" dxfId="444" priority="273">
      <formula>M8-G8&gt;=-0.1</formula>
    </cfRule>
    <cfRule type="iconSet" priority="269">
      <iconSet iconSet="5Quarters">
        <cfvo type="percent" val="0"/>
        <cfvo type="num" val="0.25"/>
        <cfvo type="num" val="0.5"/>
        <cfvo type="num" val="0.75"/>
        <cfvo type="num" val="1"/>
      </iconSet>
    </cfRule>
    <cfRule type="containsBlanks" priority="270" stopIfTrue="1">
      <formula>LEN(TRIM(M8))=0</formula>
    </cfRule>
    <cfRule type="expression" dxfId="443" priority="271" stopIfTrue="1">
      <formula>M8-G8&lt;=-0.2</formula>
    </cfRule>
    <cfRule type="expression" dxfId="442" priority="272" stopIfTrue="1">
      <formula>M8-G8&lt;-0.1</formula>
    </cfRule>
  </conditionalFormatting>
  <conditionalFormatting sqref="M11">
    <cfRule type="containsBlanks" priority="176" stopIfTrue="1">
      <formula>LEN(TRIM(M11))=0</formula>
    </cfRule>
    <cfRule type="expression" dxfId="441" priority="177" stopIfTrue="1">
      <formula>M11-G11&lt;=-0.2</formula>
    </cfRule>
    <cfRule type="expression" dxfId="440" priority="178" stopIfTrue="1">
      <formula>M11-G11&lt;-0.1</formula>
    </cfRule>
    <cfRule type="expression" dxfId="439" priority="179">
      <formula>M11-G11&gt;=-0.1</formula>
    </cfRule>
    <cfRule type="iconSet" priority="175">
      <iconSet iconSet="5Quarters">
        <cfvo type="percent" val="0"/>
        <cfvo type="num" val="0.25"/>
        <cfvo type="num" val="0.5"/>
        <cfvo type="num" val="0.75"/>
        <cfvo type="num" val="1"/>
      </iconSet>
    </cfRule>
  </conditionalFormatting>
  <conditionalFormatting sqref="M12">
    <cfRule type="expression" dxfId="438" priority="174">
      <formula>M12-G12&gt;=-0.1</formula>
    </cfRule>
    <cfRule type="expression" dxfId="437" priority="173" stopIfTrue="1">
      <formula>M12-G12&lt;-0.1</formula>
    </cfRule>
    <cfRule type="expression" dxfId="436" priority="172" stopIfTrue="1">
      <formula>M12-G12&lt;=-0.2</formula>
    </cfRule>
    <cfRule type="containsBlanks" priority="171" stopIfTrue="1">
      <formula>LEN(TRIM(M12))=0</formula>
    </cfRule>
    <cfRule type="iconSet" priority="170">
      <iconSet iconSet="5Quarters">
        <cfvo type="percent" val="0"/>
        <cfvo type="num" val="0.25"/>
        <cfvo type="num" val="0.5"/>
        <cfvo type="num" val="0.75"/>
        <cfvo type="num" val="1"/>
      </iconSet>
    </cfRule>
  </conditionalFormatting>
  <conditionalFormatting sqref="M15:M18">
    <cfRule type="expression" dxfId="435" priority="12">
      <formula>AND(OR(C15="x", D15="x", E15="x", F15="x",G15="x"), M15="no")</formula>
    </cfRule>
  </conditionalFormatting>
  <conditionalFormatting sqref="N7:N10">
    <cfRule type="iconSet" priority="8">
      <iconSet iconSet="5Arrows" showValue="0">
        <cfvo type="percent" val="0"/>
        <cfvo type="num" val="-0.2"/>
        <cfvo type="num" val="-0.15"/>
        <cfvo type="num" val="-0.12"/>
        <cfvo type="num" val="-0.1"/>
      </iconSet>
    </cfRule>
  </conditionalFormatting>
  <conditionalFormatting sqref="N7:N12">
    <cfRule type="expression" dxfId="434" priority="4" stopIfTrue="1">
      <formula>$A7=""</formula>
    </cfRule>
  </conditionalFormatting>
  <conditionalFormatting sqref="N11:N12">
    <cfRule type="iconSet" priority="5">
      <iconSet iconSet="5Arrows" showValue="0">
        <cfvo type="percent" val="0"/>
        <cfvo type="num" val="-0.2"/>
        <cfvo type="num" val="-0.15"/>
        <cfvo type="num" val="-0.12"/>
        <cfvo type="num" val="-0.1"/>
      </iconSet>
    </cfRule>
  </conditionalFormatting>
  <conditionalFormatting sqref="N15:N18">
    <cfRule type="expression" dxfId="433" priority="1" stopIfTrue="1">
      <formula>$A15=""</formula>
    </cfRule>
  </conditionalFormatting>
  <conditionalFormatting sqref="O22:O25">
    <cfRule type="dataBar" priority="93">
      <dataBar showValue="0">
        <cfvo type="num" val="0"/>
        <cfvo type="num" val="1"/>
        <color theme="4" tint="0.39997558519241921"/>
      </dataBar>
      <extLst>
        <ext xmlns:x14="http://schemas.microsoft.com/office/spreadsheetml/2009/9/main" uri="{B025F937-C7B1-47D3-B67F-A62EFF666E3E}">
          <x14:id>{6438A343-E1A4-481D-9C06-65D51B6B9722}</x14:id>
        </ext>
      </extLst>
    </cfRule>
    <cfRule type="cellIs" dxfId="432" priority="92" stopIfTrue="1" operator="greaterThan">
      <formula>1</formula>
    </cfRule>
  </conditionalFormatting>
  <conditionalFormatting sqref="O28:O30">
    <cfRule type="dataBar" priority="91">
      <dataBar showValue="0">
        <cfvo type="num" val="0"/>
        <cfvo type="num" val="1"/>
        <color theme="4" tint="0.39997558519241921"/>
      </dataBar>
      <extLst>
        <ext xmlns:x14="http://schemas.microsoft.com/office/spreadsheetml/2009/9/main" uri="{B025F937-C7B1-47D3-B67F-A62EFF666E3E}">
          <x14:id>{F7B386C0-0ECD-49EF-94B3-48A3A347F9DC}</x14:id>
        </ext>
      </extLst>
    </cfRule>
    <cfRule type="cellIs" dxfId="431" priority="90" stopIfTrue="1" operator="greaterThan">
      <formula>1</formula>
    </cfRule>
  </conditionalFormatting>
  <dataValidations count="1">
    <dataValidation type="list" allowBlank="1" showInputMessage="1" showErrorMessage="1" sqref="C15:H18" xr:uid="{00000000-0002-0000-0B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3EE0457E-599E-4F45-BB82-64BD132E38DC}">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N15:N18</xm:sqref>
        </x14:conditionalFormatting>
        <x14:conditionalFormatting xmlns:xm="http://schemas.microsoft.com/office/excel/2006/main">
          <x14:cfRule type="dataBar" id="{6438A343-E1A4-481D-9C06-65D51B6B9722}">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O22:O25</xm:sqref>
        </x14:conditionalFormatting>
        <x14:conditionalFormatting xmlns:xm="http://schemas.microsoft.com/office/excel/2006/main">
          <x14:cfRule type="dataBar" id="{F7B386C0-0ECD-49EF-94B3-48A3A347F9DC}">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O28:O30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Sheet1!$A$4:$A$5</xm:f>
          </x14:formula1>
          <xm:sqref>I15:M18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A1:Q29"/>
  <sheetViews>
    <sheetView zoomScale="90" zoomScaleNormal="9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37" t="s">
        <v>175</v>
      </c>
    </row>
    <row r="3" spans="1:17" s="20" customFormat="1" ht="62.1" customHeight="1" x14ac:dyDescent="0.3">
      <c r="A3" s="14" t="s">
        <v>66</v>
      </c>
      <c r="B3" s="14" t="s">
        <v>67</v>
      </c>
    </row>
    <row r="4" spans="1:17" ht="83.1" customHeight="1" x14ac:dyDescent="0.25">
      <c r="A4" s="37" t="s">
        <v>215</v>
      </c>
      <c r="B4" s="52" t="s">
        <v>216</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217</v>
      </c>
      <c r="B7" s="1"/>
      <c r="C7" s="58"/>
      <c r="D7" s="59"/>
      <c r="E7" s="59">
        <v>0.5</v>
      </c>
      <c r="F7" s="59"/>
      <c r="G7" s="60">
        <v>1</v>
      </c>
      <c r="H7" s="61"/>
      <c r="I7" s="58">
        <v>0</v>
      </c>
      <c r="J7" s="59">
        <v>0</v>
      </c>
      <c r="K7" s="59">
        <v>0</v>
      </c>
      <c r="L7" s="59">
        <v>0.5</v>
      </c>
      <c r="M7" s="59"/>
      <c r="N7" s="95">
        <f>IF(M7&lt;&gt;"",M7-G7,(IF(L7&lt;&gt;"",L7-F7,(IF(K7&lt;&gt;"",K7-E7,(IF(J7&lt;&gt;"",J7-D7,(IF(I7&lt;&gt;"",I7-C7,0)))))))))</f>
        <v>0.5</v>
      </c>
      <c r="O7" s="139">
        <f>MAX(I7:M7)</f>
        <v>0.5</v>
      </c>
      <c r="P7" s="141" t="s">
        <v>218</v>
      </c>
      <c r="Q7" s="49"/>
    </row>
    <row r="8" spans="1:17" ht="30" x14ac:dyDescent="0.25">
      <c r="A8" s="1" t="s">
        <v>219</v>
      </c>
      <c r="B8" s="1"/>
      <c r="C8" s="58"/>
      <c r="D8" s="59">
        <v>1</v>
      </c>
      <c r="E8" s="59"/>
      <c r="F8" s="59"/>
      <c r="G8" s="60"/>
      <c r="H8" s="61"/>
      <c r="I8" s="58">
        <v>0</v>
      </c>
      <c r="J8" s="59">
        <v>0.5</v>
      </c>
      <c r="K8" s="59">
        <v>0.5</v>
      </c>
      <c r="L8" s="59">
        <v>1</v>
      </c>
      <c r="M8" s="59"/>
      <c r="N8" s="95">
        <f t="shared" ref="N8:N10" si="0">IF(M8&lt;&gt;"",M8-G8,(IF(L8&lt;&gt;"",L8-F8,(IF(K8&lt;&gt;"",K8-E8,(IF(J8&lt;&gt;"",J8-D8,(IF(I8&lt;&gt;"",I8-C8,0)))))))))</f>
        <v>1</v>
      </c>
      <c r="O8" s="139">
        <f t="shared" ref="O8:O10" si="1">MAX(I8:M8)</f>
        <v>1</v>
      </c>
      <c r="P8" s="49" t="s">
        <v>220</v>
      </c>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221</v>
      </c>
      <c r="B13" s="1"/>
      <c r="C13" s="31"/>
      <c r="D13" s="32"/>
      <c r="E13" s="32" t="s">
        <v>92</v>
      </c>
      <c r="F13" s="32"/>
      <c r="G13" s="33"/>
      <c r="H13" s="67"/>
      <c r="I13" s="31"/>
      <c r="J13" s="32"/>
      <c r="K13" s="32" t="s">
        <v>97</v>
      </c>
      <c r="L13" s="32" t="s">
        <v>93</v>
      </c>
      <c r="M13" s="85"/>
      <c r="N13" s="95">
        <f>IF(COUNTIF(I13:M13,"yes")&gt;0,1,(IF(OR(AND(C13="x",I13="no"),(AND(D13="x",J13="no")),(AND(E13="x",K13="no")),(AND(F13="x",L13="no")),(AND(G13="x",M13="no")))=FALSE,2,3)))</f>
        <v>1</v>
      </c>
      <c r="P13" s="49" t="s">
        <v>222</v>
      </c>
      <c r="Q13" s="49"/>
    </row>
    <row r="14" spans="1:17" ht="21.6" customHeight="1" x14ac:dyDescent="0.25">
      <c r="A14" s="1" t="s">
        <v>223</v>
      </c>
      <c r="B14" s="1"/>
      <c r="C14" s="31"/>
      <c r="D14" s="32"/>
      <c r="E14" s="32"/>
      <c r="F14" s="32"/>
      <c r="G14" s="33" t="s">
        <v>92</v>
      </c>
      <c r="H14" s="67"/>
      <c r="I14" s="31"/>
      <c r="J14" s="32"/>
      <c r="K14" s="32"/>
      <c r="L14" s="32"/>
      <c r="M14" s="85"/>
      <c r="N14" s="95">
        <f t="shared" ref="N14:N16" si="2">IF(COUNTIF(I14:M14,"yes")&gt;0,1,(IF(OR(AND(C14="x",I14="no"),(AND(D14="x",J14="no")),(AND(E14="x",K14="no")),(AND(F14="x",L14="no")),(AND(G14="x",M14="no")))=FALSE,2,3)))</f>
        <v>2</v>
      </c>
      <c r="P14" s="49"/>
      <c r="Q14" s="49"/>
    </row>
    <row r="15" spans="1:17" ht="21.6" customHeight="1" x14ac:dyDescent="0.25">
      <c r="A15" s="1"/>
      <c r="B15" s="1"/>
      <c r="C15" s="31"/>
      <c r="D15" s="32"/>
      <c r="E15" s="32"/>
      <c r="F15" s="32"/>
      <c r="G15" s="33"/>
      <c r="H15" s="67"/>
      <c r="I15" s="31"/>
      <c r="J15" s="32"/>
      <c r="K15" s="32"/>
      <c r="L15" s="32"/>
      <c r="M15" s="85"/>
      <c r="N15" s="95">
        <f t="shared" si="2"/>
        <v>2</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0</v>
      </c>
      <c r="K28" s="45">
        <f t="shared" si="12"/>
        <v>0</v>
      </c>
      <c r="L28" s="45">
        <f t="shared" si="12"/>
        <v>0</v>
      </c>
      <c r="M28" s="45">
        <f t="shared" si="12"/>
        <v>0</v>
      </c>
      <c r="N28" s="46">
        <f>SUM(I28:M28)</f>
        <v>0</v>
      </c>
      <c r="O28" s="59">
        <f t="shared" si="10"/>
        <v>0</v>
      </c>
      <c r="P28" s="49"/>
      <c r="Q28" s="49"/>
    </row>
    <row r="29" spans="1:17" ht="15.75" thickTop="1" x14ac:dyDescent="0.25"/>
  </sheetData>
  <conditionalFormatting sqref="I7">
    <cfRule type="expression" dxfId="430" priority="263">
      <formula>I7-C7&gt;=-0.1</formula>
    </cfRule>
    <cfRule type="expression" dxfId="429" priority="262" stopIfTrue="1">
      <formula>I7-C7&lt;-0.1</formula>
    </cfRule>
    <cfRule type="expression" dxfId="428"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427" priority="243">
      <formula>I8-C8&gt;=-0.1</formula>
    </cfRule>
    <cfRule type="expression" dxfId="426" priority="241" stopIfTrue="1">
      <formula>I8-C8&lt;=-0.2</formula>
    </cfRule>
    <cfRule type="expression" dxfId="425" priority="242" stopIfTrue="1">
      <formula>I8-C8&lt;-0.1</formula>
    </cfRule>
  </conditionalFormatting>
  <conditionalFormatting sqref="I9">
    <cfRule type="expression" dxfId="424" priority="237" stopIfTrue="1">
      <formula>I9-C9&lt;-0.1</formula>
    </cfRule>
    <cfRule type="expression" dxfId="423" priority="238">
      <formula>I9-C9&gt;=-0.1</formula>
    </cfRule>
    <cfRule type="expression" dxfId="422"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421" priority="233">
      <formula>I10-C10&gt;=-0.1</formula>
    </cfRule>
    <cfRule type="expression" dxfId="420" priority="232" stopIfTrue="1">
      <formula>I10-C10&lt;-0.1</formula>
    </cfRule>
    <cfRule type="expression" dxfId="419"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418" priority="74">
      <formula>AND(C13="x", I13="no")</formula>
    </cfRule>
  </conditionalFormatting>
  <conditionalFormatting sqref="I13:M16">
    <cfRule type="expression" priority="7" stopIfTrue="1">
      <formula>I13=""</formula>
    </cfRule>
    <cfRule type="expression" priority="8" stopIfTrue="1">
      <formula>(J13&lt;&gt;"")</formula>
    </cfRule>
    <cfRule type="expression" dxfId="417" priority="9" stopIfTrue="1">
      <formula>I13="yes"</formula>
    </cfRule>
  </conditionalFormatting>
  <conditionalFormatting sqref="J7">
    <cfRule type="expression" dxfId="416" priority="270" stopIfTrue="1">
      <formula>J7-D7&lt;=-0.2</formula>
    </cfRule>
    <cfRule type="expression" dxfId="415" priority="271" stopIfTrue="1">
      <formula>J7-D7&lt;-0.1</formula>
    </cfRule>
    <cfRule type="containsBlanks" priority="269" stopIfTrue="1">
      <formula>LEN(TRIM(J7))=0</formula>
    </cfRule>
    <cfRule type="expression" dxfId="414"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413" priority="218">
      <formula>J8-D8&gt;=-0.1</formula>
    </cfRule>
    <cfRule type="expression" dxfId="412" priority="217" stopIfTrue="1">
      <formula>J8-D8&lt;-0.1</formula>
    </cfRule>
    <cfRule type="expression" dxfId="411"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410" priority="223">
      <formula>J9-D9&gt;=-0.1</formula>
    </cfRule>
    <cfRule type="expression" dxfId="409" priority="222" stopIfTrue="1">
      <formula>J9-D9&lt;-0.1</formula>
    </cfRule>
    <cfRule type="expression" dxfId="408" priority="221" stopIfTrue="1">
      <formula>J9-D9&lt;=-0.2</formula>
    </cfRule>
    <cfRule type="containsBlanks" priority="220" stopIfTrue="1">
      <formula>LEN(TRIM(J9))=0</formula>
    </cfRule>
  </conditionalFormatting>
  <conditionalFormatting sqref="J10">
    <cfRule type="expression" dxfId="407" priority="228">
      <formula>J10-D10&gt;=-0.1</formula>
    </cfRule>
    <cfRule type="expression" dxfId="406" priority="227" stopIfTrue="1">
      <formula>J10-D10&lt;-0.1</formula>
    </cfRule>
    <cfRule type="expression" dxfId="405"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404" priority="58">
      <formula>AND(OR(C13="x",D13="x"), J13="no")</formula>
    </cfRule>
  </conditionalFormatting>
  <conditionalFormatting sqref="K7">
    <cfRule type="expression" dxfId="403" priority="257" stopIfTrue="1">
      <formula>K7-E7&lt;-0.1</formula>
    </cfRule>
    <cfRule type="expression" dxfId="402"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401"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400" priority="211" stopIfTrue="1">
      <formula>K8-E8&lt;=-0.2</formula>
    </cfRule>
    <cfRule type="expression" dxfId="399" priority="212" stopIfTrue="1">
      <formula>K8-E8&lt;-0.1</formula>
    </cfRule>
    <cfRule type="expression" dxfId="398" priority="213">
      <formula>K8-E8&gt;=-0.1</formula>
    </cfRule>
  </conditionalFormatting>
  <conditionalFormatting sqref="K9">
    <cfRule type="expression" dxfId="397" priority="206" stopIfTrue="1">
      <formula>K9-E9&lt;=-0.2</formula>
    </cfRule>
    <cfRule type="expression" dxfId="396" priority="208">
      <formula>K9-E9&gt;=-0.1</formula>
    </cfRule>
    <cfRule type="expression" dxfId="395"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394" priority="203">
      <formula>K10-E10&gt;=-0.1</formula>
    </cfRule>
    <cfRule type="expression" dxfId="393" priority="202" stopIfTrue="1">
      <formula>K10-E10&lt;-0.1</formula>
    </cfRule>
    <cfRule type="expression" dxfId="392" priority="201" stopIfTrue="1">
      <formula>K10-E10&lt;=-0.2</formula>
    </cfRule>
    <cfRule type="containsBlanks" priority="200" stopIfTrue="1">
      <formula>LEN(TRIM(K10))=0</formula>
    </cfRule>
  </conditionalFormatting>
  <conditionalFormatting sqref="K13:K16">
    <cfRule type="expression" dxfId="391" priority="42">
      <formula>AND(OR(C13="x", D13="x",E13="x"), K13="no")</formula>
    </cfRule>
  </conditionalFormatting>
  <conditionalFormatting sqref="L7">
    <cfRule type="expression" dxfId="390" priority="252" stopIfTrue="1">
      <formula>L7-F7&lt;-0.1</formula>
    </cfRule>
    <cfRule type="expression" dxfId="389"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388" priority="253">
      <formula>L7-F7&gt;=-0.1</formula>
    </cfRule>
  </conditionalFormatting>
  <conditionalFormatting sqref="L8">
    <cfRule type="expression" dxfId="387" priority="188">
      <formula>L8-F8&gt;=-0.1</formula>
    </cfRule>
    <cfRule type="expression" dxfId="386" priority="187" stopIfTrue="1">
      <formula>L8-F8&lt;-0.1</formula>
    </cfRule>
    <cfRule type="expression" dxfId="385"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384" priority="193">
      <formula>L9-F9&gt;=-0.1</formula>
    </cfRule>
    <cfRule type="expression" dxfId="383" priority="192" stopIfTrue="1">
      <formula>L9-F9&lt;-0.1</formula>
    </cfRule>
    <cfRule type="expression" dxfId="382"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381" priority="198">
      <formula>L10-F10&gt;=-0.1</formula>
    </cfRule>
    <cfRule type="expression" dxfId="380" priority="197" stopIfTrue="1">
      <formula>L10-F10&lt;-0.1</formula>
    </cfRule>
    <cfRule type="expression" dxfId="379"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378" priority="26">
      <formula>AND(OR(C13="x", D13="x", E13="x",F13="x"), L13="no")</formula>
    </cfRule>
  </conditionalFormatting>
  <conditionalFormatting sqref="M7">
    <cfRule type="containsBlanks" priority="245" stopIfTrue="1">
      <formula>LEN(TRIM(M7))=0</formula>
    </cfRule>
    <cfRule type="expression" dxfId="377" priority="247" stopIfTrue="1">
      <formula>M7-G7&lt;-0.1</formula>
    </cfRule>
    <cfRule type="expression" dxfId="376" priority="248">
      <formula>M7-G7&gt;=-0.1</formula>
    </cfRule>
    <cfRule type="expression" dxfId="375"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374"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373" priority="182" stopIfTrue="1">
      <formula>M8-G8&lt;-0.1</formula>
    </cfRule>
    <cfRule type="expression" dxfId="372" priority="181" stopIfTrue="1">
      <formula>M8-G8&lt;=-0.2</formula>
    </cfRule>
  </conditionalFormatting>
  <conditionalFormatting sqref="M9">
    <cfRule type="expression" dxfId="371" priority="178">
      <formula>M9-G9&gt;=-0.1</formula>
    </cfRule>
    <cfRule type="expression" dxfId="370" priority="177" stopIfTrue="1">
      <formula>M9-G9&lt;-0.1</formula>
    </cfRule>
    <cfRule type="expression" dxfId="369"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368" priority="173">
      <formula>M10-G10&gt;=-0.1</formula>
    </cfRule>
    <cfRule type="expression" dxfId="367" priority="172" stopIfTrue="1">
      <formula>M10-G10&lt;-0.1</formula>
    </cfRule>
    <cfRule type="expression" dxfId="366"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365"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364"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{DD35980D-8E08-4C11-A611-867343A28463}</x14:id>
        </ext>
      </extLst>
    </cfRule>
    <cfRule type="cellIs" dxfId="363"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{9ADDB1B6-86A0-455C-A325-35DCBBE5F4D8}</x14:id>
        </ext>
      </extLst>
    </cfRule>
    <cfRule type="cellIs" dxfId="362" priority="88" stopIfTrue="1" operator="greaterThan">
      <formula>1</formula>
    </cfRule>
  </conditionalFormatting>
  <dataValidations count="1">
    <dataValidation type="list" allowBlank="1" showInputMessage="1" showErrorMessage="1" sqref="C13:H16" xr:uid="{00000000-0002-0000-0C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9E217F15-4F23-46E6-93AD-85977DB30467}">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DD35980D-8E08-4C11-A611-867343A2846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9ADDB1B6-86A0-455C-A325-35DCBBE5F4D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Sheet1!$A$4:$A$5</xm:f>
          </x14:formula1>
          <xm:sqref>I13:M16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Q29"/>
  <sheetViews>
    <sheetView zoomScale="90" zoomScaleNormal="9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37" t="s">
        <v>175</v>
      </c>
    </row>
    <row r="3" spans="1:17" s="20" customFormat="1" ht="62.1" customHeight="1" x14ac:dyDescent="0.3">
      <c r="A3" s="14" t="s">
        <v>66</v>
      </c>
      <c r="B3" s="14" t="s">
        <v>67</v>
      </c>
    </row>
    <row r="4" spans="1:17" ht="83.1" customHeight="1" x14ac:dyDescent="0.25">
      <c r="A4" s="37" t="s">
        <v>224</v>
      </c>
      <c r="B4" s="52" t="s">
        <v>201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225</v>
      </c>
      <c r="B7" s="1"/>
      <c r="C7" s="58">
        <v>1</v>
      </c>
      <c r="D7" s="59"/>
      <c r="E7" s="59"/>
      <c r="F7" s="59"/>
      <c r="G7" s="60"/>
      <c r="H7" s="61"/>
      <c r="I7" s="58">
        <v>1</v>
      </c>
      <c r="J7" s="59"/>
      <c r="K7" s="59"/>
      <c r="L7" s="59"/>
      <c r="M7" s="59"/>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226</v>
      </c>
      <c r="B13" s="1"/>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1.6" customHeight="1" x14ac:dyDescent="0.25">
      <c r="A14" s="1" t="s">
        <v>227</v>
      </c>
      <c r="B14" s="1"/>
      <c r="C14" s="31"/>
      <c r="D14" s="32" t="s">
        <v>92</v>
      </c>
      <c r="E14" s="32"/>
      <c r="F14" s="32"/>
      <c r="G14" s="33"/>
      <c r="H14" s="67"/>
      <c r="I14" s="31"/>
      <c r="J14" s="32" t="s">
        <v>97</v>
      </c>
      <c r="K14" s="32" t="s">
        <v>93</v>
      </c>
      <c r="L14" s="32"/>
      <c r="M14" s="85"/>
      <c r="N14" s="95">
        <f t="shared" ref="N14:N16" si="2">IF(COUNTIF(I14:M14,"yes")&gt;0,1,(IF(OR(AND(C14="x",I14="no"),(AND(D14="x",J14="no")),(AND(E14="x",K14="no")),(AND(F14="x",L14="no")),(AND(G14="x",M14="no")))=FALSE,2,3)))</f>
        <v>1</v>
      </c>
      <c r="P14" s="49"/>
      <c r="Q14" s="49"/>
    </row>
    <row r="15" spans="1:17" ht="21.6" customHeight="1" x14ac:dyDescent="0.25">
      <c r="A15" s="1"/>
      <c r="B15" s="1"/>
      <c r="C15" s="31"/>
      <c r="D15" s="32"/>
      <c r="E15" s="32"/>
      <c r="F15" s="32"/>
      <c r="G15" s="33"/>
      <c r="H15" s="67"/>
      <c r="I15" s="31"/>
      <c r="J15" s="32"/>
      <c r="K15" s="32"/>
      <c r="L15" s="32"/>
      <c r="M15" s="85"/>
      <c r="N15" s="95">
        <f t="shared" si="2"/>
        <v>2</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v>80</v>
      </c>
      <c r="D26" s="9"/>
      <c r="E26" s="9"/>
      <c r="F26" s="9"/>
      <c r="G26" s="9"/>
      <c r="H26" s="11">
        <f t="shared" ref="H26:H27" si="8">SUM(C26:G26)</f>
        <v>80</v>
      </c>
      <c r="I26" s="8">
        <v>80</v>
      </c>
      <c r="J26" s="9"/>
      <c r="K26" s="9"/>
      <c r="L26" s="9"/>
      <c r="M26" s="9"/>
      <c r="N26" s="11">
        <f t="shared" ref="N26:N27" si="9">SUM(I26:M26)</f>
        <v>80</v>
      </c>
      <c r="O26" s="59">
        <f t="shared" ref="O26:O28" si="10">IFERROR(N26/H26,0)</f>
        <v>1</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80</v>
      </c>
      <c r="D28" s="41">
        <f t="shared" ref="D28:G28" si="11">SUM(D24:D27)</f>
        <v>0</v>
      </c>
      <c r="E28" s="41">
        <f t="shared" si="11"/>
        <v>0</v>
      </c>
      <c r="F28" s="41">
        <f t="shared" si="11"/>
        <v>0</v>
      </c>
      <c r="G28" s="42">
        <f t="shared" si="11"/>
        <v>0</v>
      </c>
      <c r="H28" s="43">
        <f>SUM(C28:G28)</f>
        <v>80</v>
      </c>
      <c r="I28" s="44">
        <f>SUM(I24:I27)</f>
        <v>80</v>
      </c>
      <c r="J28" s="45">
        <f t="shared" ref="J28:M28" si="12">SUM(J24:J27)</f>
        <v>0</v>
      </c>
      <c r="K28" s="45">
        <f t="shared" si="12"/>
        <v>0</v>
      </c>
      <c r="L28" s="45">
        <f t="shared" si="12"/>
        <v>0</v>
      </c>
      <c r="M28" s="45">
        <f t="shared" si="12"/>
        <v>0</v>
      </c>
      <c r="N28" s="46">
        <f>SUM(I28:M28)</f>
        <v>80</v>
      </c>
      <c r="O28" s="59">
        <f t="shared" si="10"/>
        <v>1</v>
      </c>
      <c r="P28" s="49"/>
      <c r="Q28" s="49"/>
    </row>
    <row r="29" spans="1:17" ht="15.75" thickTop="1" x14ac:dyDescent="0.25"/>
  </sheetData>
  <conditionalFormatting sqref="I7">
    <cfRule type="expression" dxfId="361" priority="263">
      <formula>I7-C7&gt;=-0.1</formula>
    </cfRule>
    <cfRule type="expression" dxfId="360" priority="262" stopIfTrue="1">
      <formula>I7-C7&lt;-0.1</formula>
    </cfRule>
    <cfRule type="expression" dxfId="359"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358" priority="243">
      <formula>I8-C8&gt;=-0.1</formula>
    </cfRule>
    <cfRule type="expression" dxfId="357" priority="241" stopIfTrue="1">
      <formula>I8-C8&lt;=-0.2</formula>
    </cfRule>
    <cfRule type="expression" dxfId="356" priority="242" stopIfTrue="1">
      <formula>I8-C8&lt;-0.1</formula>
    </cfRule>
  </conditionalFormatting>
  <conditionalFormatting sqref="I9">
    <cfRule type="expression" dxfId="355" priority="237" stopIfTrue="1">
      <formula>I9-C9&lt;-0.1</formula>
    </cfRule>
    <cfRule type="expression" dxfId="354" priority="238">
      <formula>I9-C9&gt;=-0.1</formula>
    </cfRule>
    <cfRule type="expression" dxfId="353"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352" priority="233">
      <formula>I10-C10&gt;=-0.1</formula>
    </cfRule>
    <cfRule type="expression" dxfId="351" priority="232" stopIfTrue="1">
      <formula>I10-C10&lt;-0.1</formula>
    </cfRule>
    <cfRule type="expression" dxfId="350"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349" priority="74">
      <formula>AND(C13="x", I13="no")</formula>
    </cfRule>
  </conditionalFormatting>
  <conditionalFormatting sqref="I13:M16">
    <cfRule type="expression" priority="7" stopIfTrue="1">
      <formula>I13=""</formula>
    </cfRule>
    <cfRule type="expression" priority="8" stopIfTrue="1">
      <formula>(J13&lt;&gt;"")</formula>
    </cfRule>
    <cfRule type="expression" dxfId="348" priority="9" stopIfTrue="1">
      <formula>I13="yes"</formula>
    </cfRule>
  </conditionalFormatting>
  <conditionalFormatting sqref="J7">
    <cfRule type="expression" dxfId="347" priority="270" stopIfTrue="1">
      <formula>J7-D7&lt;=-0.2</formula>
    </cfRule>
    <cfRule type="expression" dxfId="346" priority="271" stopIfTrue="1">
      <formula>J7-D7&lt;-0.1</formula>
    </cfRule>
    <cfRule type="containsBlanks" priority="269" stopIfTrue="1">
      <formula>LEN(TRIM(J7))=0</formula>
    </cfRule>
    <cfRule type="expression" dxfId="345"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344" priority="218">
      <formula>J8-D8&gt;=-0.1</formula>
    </cfRule>
    <cfRule type="expression" dxfId="343" priority="217" stopIfTrue="1">
      <formula>J8-D8&lt;-0.1</formula>
    </cfRule>
    <cfRule type="expression" dxfId="342"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341" priority="223">
      <formula>J9-D9&gt;=-0.1</formula>
    </cfRule>
    <cfRule type="expression" dxfId="340" priority="222" stopIfTrue="1">
      <formula>J9-D9&lt;-0.1</formula>
    </cfRule>
    <cfRule type="expression" dxfId="339" priority="221" stopIfTrue="1">
      <formula>J9-D9&lt;=-0.2</formula>
    </cfRule>
    <cfRule type="containsBlanks" priority="220" stopIfTrue="1">
      <formula>LEN(TRIM(J9))=0</formula>
    </cfRule>
  </conditionalFormatting>
  <conditionalFormatting sqref="J10">
    <cfRule type="expression" dxfId="338" priority="228">
      <formula>J10-D10&gt;=-0.1</formula>
    </cfRule>
    <cfRule type="expression" dxfId="337" priority="227" stopIfTrue="1">
      <formula>J10-D10&lt;-0.1</formula>
    </cfRule>
    <cfRule type="expression" dxfId="336"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335" priority="58">
      <formula>AND(OR(C13="x",D13="x"), J13="no")</formula>
    </cfRule>
  </conditionalFormatting>
  <conditionalFormatting sqref="K7">
    <cfRule type="expression" dxfId="334" priority="257" stopIfTrue="1">
      <formula>K7-E7&lt;-0.1</formula>
    </cfRule>
    <cfRule type="expression" dxfId="333"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332"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331" priority="211" stopIfTrue="1">
      <formula>K8-E8&lt;=-0.2</formula>
    </cfRule>
    <cfRule type="expression" dxfId="330" priority="212" stopIfTrue="1">
      <formula>K8-E8&lt;-0.1</formula>
    </cfRule>
    <cfRule type="expression" dxfId="329" priority="213">
      <formula>K8-E8&gt;=-0.1</formula>
    </cfRule>
  </conditionalFormatting>
  <conditionalFormatting sqref="K9">
    <cfRule type="expression" dxfId="328" priority="206" stopIfTrue="1">
      <formula>K9-E9&lt;=-0.2</formula>
    </cfRule>
    <cfRule type="expression" dxfId="327" priority="208">
      <formula>K9-E9&gt;=-0.1</formula>
    </cfRule>
    <cfRule type="expression" dxfId="326"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325" priority="203">
      <formula>K10-E10&gt;=-0.1</formula>
    </cfRule>
    <cfRule type="expression" dxfId="324" priority="202" stopIfTrue="1">
      <formula>K10-E10&lt;-0.1</formula>
    </cfRule>
    <cfRule type="expression" dxfId="323" priority="201" stopIfTrue="1">
      <formula>K10-E10&lt;=-0.2</formula>
    </cfRule>
    <cfRule type="containsBlanks" priority="200" stopIfTrue="1">
      <formula>LEN(TRIM(K10))=0</formula>
    </cfRule>
  </conditionalFormatting>
  <conditionalFormatting sqref="K13:K16">
    <cfRule type="expression" dxfId="322" priority="42">
      <formula>AND(OR(C13="x", D13="x",E13="x"), K13="no")</formula>
    </cfRule>
  </conditionalFormatting>
  <conditionalFormatting sqref="L7">
    <cfRule type="expression" dxfId="321" priority="252" stopIfTrue="1">
      <formula>L7-F7&lt;-0.1</formula>
    </cfRule>
    <cfRule type="expression" dxfId="320"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319" priority="253">
      <formula>L7-F7&gt;=-0.1</formula>
    </cfRule>
  </conditionalFormatting>
  <conditionalFormatting sqref="L8">
    <cfRule type="expression" dxfId="318" priority="188">
      <formula>L8-F8&gt;=-0.1</formula>
    </cfRule>
    <cfRule type="expression" dxfId="317" priority="187" stopIfTrue="1">
      <formula>L8-F8&lt;-0.1</formula>
    </cfRule>
    <cfRule type="expression" dxfId="316"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315" priority="193">
      <formula>L9-F9&gt;=-0.1</formula>
    </cfRule>
    <cfRule type="expression" dxfId="314" priority="192" stopIfTrue="1">
      <formula>L9-F9&lt;-0.1</formula>
    </cfRule>
    <cfRule type="expression" dxfId="313"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312" priority="198">
      <formula>L10-F10&gt;=-0.1</formula>
    </cfRule>
    <cfRule type="expression" dxfId="311" priority="197" stopIfTrue="1">
      <formula>L10-F10&lt;-0.1</formula>
    </cfRule>
    <cfRule type="expression" dxfId="310"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309" priority="26">
      <formula>AND(OR(C13="x", D13="x", E13="x",F13="x"), L13="no")</formula>
    </cfRule>
  </conditionalFormatting>
  <conditionalFormatting sqref="M7">
    <cfRule type="containsBlanks" priority="245" stopIfTrue="1">
      <formula>LEN(TRIM(M7))=0</formula>
    </cfRule>
    <cfRule type="expression" dxfId="308" priority="247" stopIfTrue="1">
      <formula>M7-G7&lt;-0.1</formula>
    </cfRule>
    <cfRule type="expression" dxfId="307" priority="248">
      <formula>M7-G7&gt;=-0.1</formula>
    </cfRule>
    <cfRule type="expression" dxfId="306"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305"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304" priority="182" stopIfTrue="1">
      <formula>M8-G8&lt;-0.1</formula>
    </cfRule>
    <cfRule type="expression" dxfId="303" priority="181" stopIfTrue="1">
      <formula>M8-G8&lt;=-0.2</formula>
    </cfRule>
  </conditionalFormatting>
  <conditionalFormatting sqref="M9">
    <cfRule type="expression" dxfId="302" priority="178">
      <formula>M9-G9&gt;=-0.1</formula>
    </cfRule>
    <cfRule type="expression" dxfId="301" priority="177" stopIfTrue="1">
      <formula>M9-G9&lt;-0.1</formula>
    </cfRule>
    <cfRule type="expression" dxfId="300"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299" priority="173">
      <formula>M10-G10&gt;=-0.1</formula>
    </cfRule>
    <cfRule type="expression" dxfId="298" priority="172" stopIfTrue="1">
      <formula>M10-G10&lt;-0.1</formula>
    </cfRule>
    <cfRule type="expression" dxfId="297"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296"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295"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{C9BF49E5-EB0F-4210-A1CB-4A53DF9CBC2D}</x14:id>
        </ext>
      </extLst>
    </cfRule>
    <cfRule type="cellIs" dxfId="294"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{71A3EBB8-E6C4-4A84-A6AA-A56196F2E6A1}</x14:id>
        </ext>
      </extLst>
    </cfRule>
    <cfRule type="cellIs" dxfId="293" priority="88" stopIfTrue="1" operator="greaterThan">
      <formula>1</formula>
    </cfRule>
  </conditionalFormatting>
  <dataValidations count="1">
    <dataValidation type="list" allowBlank="1" showInputMessage="1" showErrorMessage="1" sqref="C13:H16" xr:uid="{00000000-0002-0000-0D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81CC7808-8C0F-4827-9029-76444765B047}">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C9BF49E5-EB0F-4210-A1CB-4A53DF9CBC2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71A3EBB8-E6C4-4A84-A6AA-A56196F2E6A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Sheet1!$A$4:$A$5</xm:f>
          </x14:formula1>
          <xm:sqref>I13:M16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A1:Q29"/>
  <sheetViews>
    <sheetView topLeftCell="A3" zoomScale="90" zoomScaleNormal="90" workbookViewId="0">
      <selection activeCell="B4" sqref="B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83.1" customHeight="1" x14ac:dyDescent="0.25">
      <c r="A4" s="37" t="s">
        <v>228</v>
      </c>
      <c r="B4" s="52" t="s">
        <v>216</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7" t="s">
        <v>79</v>
      </c>
      <c r="O6" s="84" t="s">
        <v>80</v>
      </c>
      <c r="P6" s="57" t="s">
        <v>81</v>
      </c>
      <c r="Q6" s="57" t="s">
        <v>82</v>
      </c>
    </row>
    <row r="7" spans="1:17" ht="66.95" customHeight="1" x14ac:dyDescent="0.25">
      <c r="A7" s="118" t="s">
        <v>229</v>
      </c>
      <c r="B7" s="118"/>
      <c r="C7" s="119">
        <v>0.2</v>
      </c>
      <c r="D7" s="120">
        <v>0.8</v>
      </c>
      <c r="E7" s="120">
        <v>1</v>
      </c>
      <c r="F7" s="120">
        <v>1</v>
      </c>
      <c r="G7" s="199">
        <v>1</v>
      </c>
      <c r="H7" s="61"/>
      <c r="I7" s="58">
        <v>0.1</v>
      </c>
      <c r="J7" s="59">
        <v>0.2</v>
      </c>
      <c r="K7" s="59">
        <v>0.2</v>
      </c>
      <c r="L7" s="59">
        <v>0.2</v>
      </c>
      <c r="M7" s="59"/>
      <c r="N7" s="131">
        <f>IF(M7&lt;&gt;"",M7-G7,(IF(L7&lt;&gt;"",L7-F7,(IF(K7&lt;&gt;"",K7-E7,(IF(J7&lt;&gt;"",J7-D7,(IF(I7&lt;&gt;"",I7-C7,0)))))))))</f>
        <v>-0.8</v>
      </c>
      <c r="O7" s="139">
        <f>MAX(I7:M7)</f>
        <v>0.2</v>
      </c>
      <c r="P7" s="49" t="s">
        <v>230</v>
      </c>
      <c r="Q7" s="49"/>
    </row>
    <row r="8" spans="1:17" x14ac:dyDescent="0.25">
      <c r="A8" s="118" t="s">
        <v>231</v>
      </c>
      <c r="B8" s="118"/>
      <c r="C8" s="121">
        <v>0.1</v>
      </c>
      <c r="D8" s="122">
        <v>0.6</v>
      </c>
      <c r="E8" s="122">
        <v>1</v>
      </c>
      <c r="F8" s="122">
        <v>1</v>
      </c>
      <c r="G8" s="200">
        <v>1</v>
      </c>
      <c r="H8" s="61"/>
      <c r="I8" s="58">
        <v>0.2</v>
      </c>
      <c r="J8" s="59">
        <v>0.6</v>
      </c>
      <c r="K8" s="59">
        <v>0.6</v>
      </c>
      <c r="L8" s="59">
        <v>0.6</v>
      </c>
      <c r="M8" s="59"/>
      <c r="N8" s="131">
        <f>IF(M8&lt;&gt;"",M8-G8,(IF(L8&lt;&gt;"",L8-F8,(IF(K8&lt;&gt;"",K8-E8,(IF(J8&lt;&gt;"",J8-D8,(IF(I8&lt;&gt;"",I8-C8,0)))))))))</f>
        <v>-0.4</v>
      </c>
      <c r="O8" s="139">
        <f t="shared" ref="O8:O10" si="0">MAX(I8:M8)</f>
        <v>0.6</v>
      </c>
      <c r="P8" s="138" t="s">
        <v>232</v>
      </c>
      <c r="Q8" s="49"/>
    </row>
    <row r="9" spans="1:17" x14ac:dyDescent="0.25">
      <c r="A9" s="118" t="s">
        <v>233</v>
      </c>
      <c r="B9" s="118"/>
      <c r="C9" s="123"/>
      <c r="D9" s="122">
        <v>0.1</v>
      </c>
      <c r="E9" s="122">
        <v>0.9</v>
      </c>
      <c r="F9" s="122">
        <v>1</v>
      </c>
      <c r="G9" s="200">
        <v>1</v>
      </c>
      <c r="H9" s="61"/>
      <c r="I9" s="58"/>
      <c r="J9" s="59">
        <v>0</v>
      </c>
      <c r="K9" s="59">
        <v>0</v>
      </c>
      <c r="L9" s="59">
        <v>0</v>
      </c>
      <c r="M9" s="59"/>
      <c r="N9" s="131">
        <f>IF(M9&lt;&gt;"",M9-G9,(IF(L9&lt;&gt;"",L9-F9,(IF(K9&lt;&gt;"",K9-E9,(IF(J9&lt;&gt;"",J9-D9,(IF(I9&lt;&gt;"",I9-C9,0)))))))))</f>
        <v>-1</v>
      </c>
      <c r="O9" s="139">
        <f t="shared" si="0"/>
        <v>0</v>
      </c>
      <c r="P9" s="49"/>
      <c r="Q9" s="49"/>
    </row>
    <row r="10" spans="1:17" x14ac:dyDescent="0.25">
      <c r="A10" s="118" t="s">
        <v>234</v>
      </c>
      <c r="B10" s="118"/>
      <c r="C10" s="124" t="s">
        <v>31</v>
      </c>
      <c r="D10" s="125"/>
      <c r="E10" s="126">
        <v>0.1</v>
      </c>
      <c r="F10" s="126">
        <v>1</v>
      </c>
      <c r="G10" s="201">
        <v>1</v>
      </c>
      <c r="H10" s="61"/>
      <c r="I10" s="58"/>
      <c r="J10" s="59"/>
      <c r="K10" s="59"/>
      <c r="L10" s="59">
        <v>0</v>
      </c>
      <c r="M10" s="59"/>
      <c r="N10" s="131">
        <f t="shared" ref="N10:N11" si="1">IF(M10&lt;&gt;"",M10-G10,(IF(L10&lt;&gt;"",L10-F10,(IF(K10&lt;&gt;"",K10-E10,(IF(J10&lt;&gt;"",J10-D10,(IF(I10&lt;&gt;"",I10-C10,0)))))))))</f>
        <v>-1</v>
      </c>
      <c r="O10" s="139">
        <f t="shared" si="0"/>
        <v>0</v>
      </c>
      <c r="P10" s="49"/>
      <c r="Q10" s="49"/>
    </row>
    <row r="11" spans="1:17" ht="15.75" thickBot="1" x14ac:dyDescent="0.3">
      <c r="A11" s="118" t="s">
        <v>235</v>
      </c>
      <c r="B11" s="118"/>
      <c r="C11" s="127"/>
      <c r="D11" s="128"/>
      <c r="E11" s="128"/>
      <c r="F11" s="129">
        <v>0.5</v>
      </c>
      <c r="G11" s="130">
        <v>1</v>
      </c>
      <c r="H11" s="61"/>
      <c r="I11" s="62"/>
      <c r="J11" s="63"/>
      <c r="K11" s="63"/>
      <c r="L11" s="63"/>
      <c r="M11" s="63"/>
      <c r="N11" s="132">
        <f t="shared" si="1"/>
        <v>0</v>
      </c>
      <c r="O11" s="139">
        <f>MAX(I11:M11)</f>
        <v>0</v>
      </c>
      <c r="P11" s="49"/>
      <c r="Q11" s="49"/>
    </row>
    <row r="12" spans="1:17" ht="46.5" customHeight="1" thickBot="1" x14ac:dyDescent="0.35">
      <c r="E12" s="47" t="s">
        <v>89</v>
      </c>
      <c r="F12" s="48"/>
      <c r="G12" s="48"/>
      <c r="H12" s="48"/>
      <c r="I12" s="94" t="s">
        <v>90</v>
      </c>
      <c r="J12" s="48"/>
      <c r="K12" s="47"/>
    </row>
    <row r="13" spans="1:17" ht="32.1" customHeight="1" thickBot="1" x14ac:dyDescent="0.35">
      <c r="A13" s="65" t="s">
        <v>5</v>
      </c>
      <c r="B13" s="65" t="s">
        <v>73</v>
      </c>
      <c r="C13" s="27" t="s">
        <v>74</v>
      </c>
      <c r="D13" s="28" t="s">
        <v>75</v>
      </c>
      <c r="E13" s="28" t="s">
        <v>76</v>
      </c>
      <c r="F13" s="28" t="s">
        <v>77</v>
      </c>
      <c r="G13" s="29" t="s">
        <v>78</v>
      </c>
      <c r="H13" s="66"/>
      <c r="I13" s="108" t="s">
        <v>74</v>
      </c>
      <c r="J13" s="109" t="s">
        <v>75</v>
      </c>
      <c r="K13" s="109" t="s">
        <v>76</v>
      </c>
      <c r="L13" s="109" t="s">
        <v>77</v>
      </c>
      <c r="M13" s="110" t="s">
        <v>78</v>
      </c>
      <c r="N13" s="84" t="s">
        <v>79</v>
      </c>
      <c r="P13" s="57" t="s">
        <v>81</v>
      </c>
      <c r="Q13" s="57" t="s">
        <v>82</v>
      </c>
    </row>
    <row r="14" spans="1:17" ht="45" customHeight="1" x14ac:dyDescent="0.25">
      <c r="A14" s="118" t="s">
        <v>236</v>
      </c>
      <c r="B14" s="1"/>
      <c r="C14" s="105"/>
      <c r="D14" s="106" t="s">
        <v>92</v>
      </c>
      <c r="E14" s="106"/>
      <c r="F14" s="106"/>
      <c r="G14" s="107"/>
      <c r="H14" s="67"/>
      <c r="I14" s="105"/>
      <c r="J14" s="106" t="s">
        <v>97</v>
      </c>
      <c r="K14" s="106"/>
      <c r="L14" s="106"/>
      <c r="M14" s="107"/>
      <c r="N14" s="111">
        <f>IF(COUNTIF(I14:M14,"yes")&gt;0,1,(IF(OR(AND(C14="x",I14="no"),(AND(D14="x",J14="no")),(AND(E14="x",K14="no")),(AND(F14="x",L14="no")),(AND(G14="x",M14="no")))=FALSE,2,3)))</f>
        <v>3</v>
      </c>
      <c r="P14" s="49"/>
      <c r="Q14" s="49"/>
    </row>
    <row r="15" spans="1:17" ht="44.1" customHeight="1" x14ac:dyDescent="0.25">
      <c r="A15" s="118" t="s">
        <v>237</v>
      </c>
      <c r="B15" s="1"/>
      <c r="C15" s="31"/>
      <c r="D15" s="32"/>
      <c r="E15" s="32" t="s">
        <v>92</v>
      </c>
      <c r="F15" s="32"/>
      <c r="G15" s="33"/>
      <c r="H15" s="67"/>
      <c r="I15" s="31"/>
      <c r="J15" s="32"/>
      <c r="K15" s="32" t="s">
        <v>97</v>
      </c>
      <c r="L15" s="32"/>
      <c r="M15" s="33"/>
      <c r="N15" s="111">
        <f t="shared" ref="N15:N17" si="2">IF(COUNTIF(I15:M15,"yes")&gt;0,1,(IF(OR(AND(C15="x",I15="no"),(AND(D15="x",J15="no")),(AND(E15="x",K15="no")),(AND(F15="x",L15="no")),(AND(G15="x",M15="no")))=FALSE,2,3)))</f>
        <v>3</v>
      </c>
      <c r="P15" s="49"/>
      <c r="Q15" s="49"/>
    </row>
    <row r="16" spans="1:17" ht="21.6" customHeight="1" x14ac:dyDescent="0.25">
      <c r="A16" s="118" t="s">
        <v>238</v>
      </c>
      <c r="B16" s="1"/>
      <c r="C16" s="31"/>
      <c r="D16" s="32"/>
      <c r="E16" s="32"/>
      <c r="F16" s="32" t="s">
        <v>92</v>
      </c>
      <c r="G16" s="33"/>
      <c r="H16" s="67"/>
      <c r="I16" s="31"/>
      <c r="J16" s="32"/>
      <c r="K16" s="32"/>
      <c r="L16" s="32" t="s">
        <v>93</v>
      </c>
      <c r="M16" s="33"/>
      <c r="N16" s="111">
        <f t="shared" si="2"/>
        <v>1</v>
      </c>
      <c r="P16" s="49" t="s">
        <v>239</v>
      </c>
      <c r="Q16" s="49"/>
    </row>
    <row r="17" spans="1:17" ht="29.1" customHeight="1" x14ac:dyDescent="0.25">
      <c r="A17" s="118" t="s">
        <v>240</v>
      </c>
      <c r="B17" s="1"/>
      <c r="C17" s="31"/>
      <c r="D17" s="32"/>
      <c r="E17" s="32"/>
      <c r="F17" s="32"/>
      <c r="G17" s="33" t="s">
        <v>92</v>
      </c>
      <c r="H17" s="67"/>
      <c r="I17" s="31"/>
      <c r="J17" s="32"/>
      <c r="K17" s="32"/>
      <c r="L17" s="32"/>
      <c r="M17" s="33"/>
      <c r="N17" s="111">
        <f t="shared" si="2"/>
        <v>2</v>
      </c>
      <c r="P17" s="49"/>
      <c r="Q17"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0</v>
      </c>
      <c r="K28" s="45">
        <f t="shared" si="12"/>
        <v>0</v>
      </c>
      <c r="L28" s="45">
        <f t="shared" si="12"/>
        <v>0</v>
      </c>
      <c r="M28" s="45">
        <f t="shared" si="12"/>
        <v>0</v>
      </c>
      <c r="N28" s="46">
        <f>SUM(I28:M28)</f>
        <v>0</v>
      </c>
      <c r="O28" s="59">
        <f t="shared" si="10"/>
        <v>0</v>
      </c>
      <c r="P28" s="49"/>
      <c r="Q28" s="49"/>
    </row>
    <row r="29" spans="1:17" ht="15.75" thickTop="1" x14ac:dyDescent="0.25"/>
  </sheetData>
  <conditionalFormatting sqref="I7">
    <cfRule type="expression" dxfId="292" priority="123" stopIfTrue="1">
      <formula>I7-C7&lt;=-0.2</formula>
    </cfRule>
    <cfRule type="iconSet" priority="121">
      <iconSet iconSet="5Quarters">
        <cfvo type="percent" val="0"/>
        <cfvo type="num" val="0.25"/>
        <cfvo type="num" val="0.5"/>
        <cfvo type="num" val="0.75"/>
        <cfvo type="num" val="1"/>
      </iconSet>
    </cfRule>
    <cfRule type="expression" dxfId="291" priority="125">
      <formula>I7-C7&gt;=-0.1</formula>
    </cfRule>
    <cfRule type="expression" dxfId="290" priority="124" stopIfTrue="1">
      <formula>I7-C7&lt;-0.1</formula>
    </cfRule>
    <cfRule type="containsBlanks" priority="122" stopIfTrue="1">
      <formula>LEN(TRIM(I7))=0</formula>
    </cfRule>
  </conditionalFormatting>
  <conditionalFormatting sqref="I8">
    <cfRule type="iconSet" priority="101">
      <iconSet iconSet="5Quarters">
        <cfvo type="percent" val="0"/>
        <cfvo type="num" val="0.25"/>
        <cfvo type="num" val="0.5"/>
        <cfvo type="num" val="0.75"/>
        <cfvo type="num" val="1"/>
      </iconSet>
    </cfRule>
    <cfRule type="containsBlanks" priority="102" stopIfTrue="1">
      <formula>LEN(TRIM(I8))=0</formula>
    </cfRule>
    <cfRule type="expression" dxfId="289" priority="103" stopIfTrue="1">
      <formula>I8-C8&lt;=-0.2</formula>
    </cfRule>
    <cfRule type="expression" dxfId="288" priority="104" stopIfTrue="1">
      <formula>I8-C8&lt;-0.1</formula>
    </cfRule>
    <cfRule type="expression" dxfId="287" priority="105">
      <formula>I8-C8&gt;=-0.1</formula>
    </cfRule>
  </conditionalFormatting>
  <conditionalFormatting sqref="I9">
    <cfRule type="containsBlanks" priority="97" stopIfTrue="1">
      <formula>LEN(TRIM(I9))=0</formula>
    </cfRule>
    <cfRule type="iconSet" priority="96">
      <iconSet iconSet="5Quarters">
        <cfvo type="percent" val="0"/>
        <cfvo type="num" val="0.25"/>
        <cfvo type="num" val="0.5"/>
        <cfvo type="num" val="0.75"/>
        <cfvo type="num" val="1"/>
      </iconSet>
    </cfRule>
    <cfRule type="expression" dxfId="286" priority="100">
      <formula>I9-C9&gt;=-0.1</formula>
    </cfRule>
    <cfRule type="expression" dxfId="285" priority="99" stopIfTrue="1">
      <formula>I9-C9&lt;-0.1</formula>
    </cfRule>
    <cfRule type="expression" dxfId="284" priority="98" stopIfTrue="1">
      <formula>I9-C9&lt;=-0.2</formula>
    </cfRule>
  </conditionalFormatting>
  <conditionalFormatting sqref="I10">
    <cfRule type="expression" dxfId="283" priority="95">
      <formula>I10-C10&gt;=-0.1</formula>
    </cfRule>
    <cfRule type="expression" dxfId="282" priority="94" stopIfTrue="1">
      <formula>I10-C10&lt;-0.1</formula>
    </cfRule>
    <cfRule type="expression" dxfId="281" priority="93" stopIfTrue="1">
      <formula>I10-C10&lt;=-0.2</formula>
    </cfRule>
    <cfRule type="containsBlanks" priority="92" stopIfTrue="1">
      <formula>LEN(TRIM(I10))=0</formula>
    </cfRule>
    <cfRule type="iconSet" priority="91">
      <iconSet iconSet="5Quarters">
        <cfvo type="percent" val="0"/>
        <cfvo type="num" val="0.25"/>
        <cfvo type="num" val="0.5"/>
        <cfvo type="num" val="0.75"/>
        <cfvo type="num" val="1"/>
      </iconSet>
    </cfRule>
  </conditionalFormatting>
  <conditionalFormatting sqref="I11">
    <cfRule type="expression" dxfId="280" priority="27">
      <formula>I11-C11&gt;=-0.1</formula>
    </cfRule>
    <cfRule type="expression" dxfId="279" priority="26" stopIfTrue="1">
      <formula>I11-C11&lt;-0.1</formula>
    </cfRule>
    <cfRule type="iconSet" priority="23">
      <iconSet iconSet="5Quarters">
        <cfvo type="percent" val="0"/>
        <cfvo type="num" val="0.25"/>
        <cfvo type="num" val="0.5"/>
        <cfvo type="num" val="0.75"/>
        <cfvo type="num" val="1"/>
      </iconSet>
    </cfRule>
    <cfRule type="containsBlanks" priority="24" stopIfTrue="1">
      <formula>LEN(TRIM(I11))=0</formula>
    </cfRule>
    <cfRule type="expression" dxfId="278" priority="25" stopIfTrue="1">
      <formula>I11-C11&lt;=-0.2</formula>
    </cfRule>
  </conditionalFormatting>
  <conditionalFormatting sqref="I14:I17">
    <cfRule type="expression" dxfId="277" priority="426">
      <formula>AND(C14="x", I14="no")</formula>
    </cfRule>
  </conditionalFormatting>
  <conditionalFormatting sqref="I14:M17">
    <cfRule type="expression" dxfId="276" priority="361" stopIfTrue="1">
      <formula>I14="yes"</formula>
    </cfRule>
    <cfRule type="expression" priority="359" stopIfTrue="1">
      <formula>I14=""</formula>
    </cfRule>
    <cfRule type="expression" priority="360" stopIfTrue="1">
      <formula>(J14&lt;&gt;"")</formula>
    </cfRule>
  </conditionalFormatting>
  <conditionalFormatting sqref="J7">
    <cfRule type="iconSet" priority="126">
      <iconSet iconSet="5Quarters">
        <cfvo type="percent" val="0"/>
        <cfvo type="num" val="0.25"/>
        <cfvo type="num" val="0.5"/>
        <cfvo type="num" val="0.75"/>
        <cfvo type="num" val="1"/>
      </iconSet>
    </cfRule>
    <cfRule type="containsBlanks" priority="127" stopIfTrue="1">
      <formula>LEN(TRIM(J7))=0</formula>
    </cfRule>
    <cfRule type="expression" dxfId="275" priority="128" stopIfTrue="1">
      <formula>J7-D7&lt;=-0.2</formula>
    </cfRule>
    <cfRule type="expression" dxfId="274" priority="129" stopIfTrue="1">
      <formula>J7-D7&lt;-0.1</formula>
    </cfRule>
    <cfRule type="expression" dxfId="273" priority="130">
      <formula>J7-D7&gt;=-0.1</formula>
    </cfRule>
  </conditionalFormatting>
  <conditionalFormatting sqref="J8">
    <cfRule type="expression" dxfId="272" priority="80">
      <formula>J8-D8&gt;=-0.1</formula>
    </cfRule>
    <cfRule type="expression" dxfId="271" priority="79" stopIfTrue="1">
      <formula>J8-D8&lt;-0.1</formula>
    </cfRule>
    <cfRule type="expression" dxfId="270" priority="78" stopIfTrue="1">
      <formula>J8-D8&lt;=-0.2</formula>
    </cfRule>
    <cfRule type="containsBlanks" priority="77" stopIfTrue="1">
      <formula>LEN(TRIM(J8))=0</formula>
    </cfRule>
    <cfRule type="iconSet" priority="76">
      <iconSet iconSet="5Quarters">
        <cfvo type="percent" val="0"/>
        <cfvo type="num" val="0.25"/>
        <cfvo type="num" val="0.5"/>
        <cfvo type="num" val="0.75"/>
        <cfvo type="num" val="1"/>
      </iconSet>
    </cfRule>
  </conditionalFormatting>
  <conditionalFormatting sqref="J9">
    <cfRule type="expression" dxfId="269" priority="85">
      <formula>J9-D9&gt;=-0.1</formula>
    </cfRule>
    <cfRule type="expression" dxfId="268" priority="84" stopIfTrue="1">
      <formula>J9-D9&lt;-0.1</formula>
    </cfRule>
    <cfRule type="expression" dxfId="267" priority="83" stopIfTrue="1">
      <formula>J9-D9&lt;=-0.2</formula>
    </cfRule>
    <cfRule type="containsBlanks" priority="82" stopIfTrue="1">
      <formula>LEN(TRIM(J9))=0</formula>
    </cfRule>
    <cfRule type="iconSet" priority="81">
      <iconSet iconSet="5Quarters">
        <cfvo type="percent" val="0"/>
        <cfvo type="num" val="0.25"/>
        <cfvo type="num" val="0.5"/>
        <cfvo type="num" val="0.75"/>
        <cfvo type="num" val="1"/>
      </iconSet>
    </cfRule>
  </conditionalFormatting>
  <conditionalFormatting sqref="J10">
    <cfRule type="expression" dxfId="266" priority="90">
      <formula>J10-D10&gt;=-0.1</formula>
    </cfRule>
    <cfRule type="expression" dxfId="265" priority="89" stopIfTrue="1">
      <formula>J10-D10&lt;-0.1</formula>
    </cfRule>
    <cfRule type="expression" dxfId="264" priority="88" stopIfTrue="1">
      <formula>J10-D10&lt;=-0.2</formula>
    </cfRule>
    <cfRule type="containsBlanks" priority="87" stopIfTrue="1">
      <formula>LEN(TRIM(J10))=0</formula>
    </cfRule>
    <cfRule type="iconSet" priority="86">
      <iconSet iconSet="5Quarters">
        <cfvo type="percent" val="0"/>
        <cfvo type="num" val="0.25"/>
        <cfvo type="num" val="0.5"/>
        <cfvo type="num" val="0.75"/>
        <cfvo type="num" val="1"/>
      </iconSet>
    </cfRule>
  </conditionalFormatting>
  <conditionalFormatting sqref="J11">
    <cfRule type="containsBlanks" priority="19" stopIfTrue="1">
      <formula>LEN(TRIM(J11))=0</formula>
    </cfRule>
    <cfRule type="expression" dxfId="263" priority="20" stopIfTrue="1">
      <formula>J11-D11&lt;=-0.2</formula>
    </cfRule>
    <cfRule type="expression" dxfId="262" priority="21" stopIfTrue="1">
      <formula>J11-D11&lt;-0.1</formula>
    </cfRule>
    <cfRule type="expression" dxfId="261" priority="22">
      <formula>J11-D11&gt;=-0.1</formula>
    </cfRule>
    <cfRule type="iconSet" priority="18">
      <iconSet iconSet="5Quarters">
        <cfvo type="percent" val="0"/>
        <cfvo type="num" val="0.25"/>
        <cfvo type="num" val="0.5"/>
        <cfvo type="num" val="0.75"/>
        <cfvo type="num" val="1"/>
      </iconSet>
    </cfRule>
  </conditionalFormatting>
  <conditionalFormatting sqref="J14:J17">
    <cfRule type="expression" dxfId="260" priority="410">
      <formula>AND(OR(C14="x",D14="x"), J14="no")</formula>
    </cfRule>
  </conditionalFormatting>
  <conditionalFormatting sqref="K7">
    <cfRule type="expression" dxfId="259" priority="120">
      <formula>K7-E7&gt;=-0.1</formula>
    </cfRule>
    <cfRule type="expression" dxfId="258" priority="119" stopIfTrue="1">
      <formula>K7-E7&lt;-0.1</formula>
    </cfRule>
    <cfRule type="expression" dxfId="257" priority="118" stopIfTrue="1">
      <formula>K7-E7&lt;=-0.2</formula>
    </cfRule>
    <cfRule type="iconSet" priority="116">
      <iconSet iconSet="5Quarters">
        <cfvo type="percent" val="0"/>
        <cfvo type="num" val="0.25"/>
        <cfvo type="num" val="0.5"/>
        <cfvo type="num" val="0.75"/>
        <cfvo type="num" val="1"/>
      </iconSet>
    </cfRule>
    <cfRule type="containsBlanks" priority="117" stopIfTrue="1">
      <formula>LEN(TRIM(K7))=0</formula>
    </cfRule>
  </conditionalFormatting>
  <conditionalFormatting sqref="K8">
    <cfRule type="iconSet" priority="71">
      <iconSet iconSet="5Quarters">
        <cfvo type="percent" val="0"/>
        <cfvo type="num" val="0.25"/>
        <cfvo type="num" val="0.5"/>
        <cfvo type="num" val="0.75"/>
        <cfvo type="num" val="1"/>
      </iconSet>
    </cfRule>
    <cfRule type="containsBlanks" priority="72" stopIfTrue="1">
      <formula>LEN(TRIM(K8))=0</formula>
    </cfRule>
    <cfRule type="expression" dxfId="256" priority="75">
      <formula>K8-E8&gt;=-0.1</formula>
    </cfRule>
    <cfRule type="expression" dxfId="255" priority="73" stopIfTrue="1">
      <formula>K8-E8&lt;=-0.2</formula>
    </cfRule>
    <cfRule type="expression" dxfId="254" priority="74" stopIfTrue="1">
      <formula>K8-E8&lt;-0.1</formula>
    </cfRule>
  </conditionalFormatting>
  <conditionalFormatting sqref="K9">
    <cfRule type="iconSet" priority="66">
      <iconSet iconSet="5Quarters">
        <cfvo type="percent" val="0"/>
        <cfvo type="num" val="0.25"/>
        <cfvo type="num" val="0.5"/>
        <cfvo type="num" val="0.75"/>
        <cfvo type="num" val="1"/>
      </iconSet>
    </cfRule>
    <cfRule type="containsBlanks" priority="67" stopIfTrue="1">
      <formula>LEN(TRIM(K9))=0</formula>
    </cfRule>
    <cfRule type="expression" dxfId="253" priority="68" stopIfTrue="1">
      <formula>K9-E9&lt;=-0.2</formula>
    </cfRule>
    <cfRule type="expression" dxfId="252" priority="70">
      <formula>K9-E9&gt;=-0.1</formula>
    </cfRule>
    <cfRule type="expression" dxfId="251" priority="69" stopIfTrue="1">
      <formula>K9-E9&lt;-0.1</formula>
    </cfRule>
  </conditionalFormatting>
  <conditionalFormatting sqref="K10">
    <cfRule type="expression" dxfId="250" priority="64" stopIfTrue="1">
      <formula>K10-E10&lt;-0.1</formula>
    </cfRule>
    <cfRule type="expression" dxfId="249" priority="65">
      <formula>K10-E10&gt;=-0.1</formula>
    </cfRule>
    <cfRule type="expression" dxfId="248" priority="63" stopIfTrue="1">
      <formula>K10-E10&lt;=-0.2</formula>
    </cfRule>
    <cfRule type="iconSet" priority="61">
      <iconSet iconSet="5Quarters">
        <cfvo type="percent" val="0"/>
        <cfvo type="num" val="0.25"/>
        <cfvo type="num" val="0.5"/>
        <cfvo type="num" val="0.75"/>
        <cfvo type="num" val="1"/>
      </iconSet>
    </cfRule>
    <cfRule type="containsBlanks" priority="62" stopIfTrue="1">
      <formula>LEN(TRIM(K10))=0</formula>
    </cfRule>
  </conditionalFormatting>
  <conditionalFormatting sqref="K11">
    <cfRule type="containsBlanks" priority="14" stopIfTrue="1">
      <formula>LEN(TRIM(K11))=0</formula>
    </cfRule>
    <cfRule type="expression" dxfId="247" priority="17">
      <formula>K11-E11&gt;=-0.1</formula>
    </cfRule>
    <cfRule type="expression" dxfId="246" priority="16" stopIfTrue="1">
      <formula>K11-E11&lt;-0.1</formula>
    </cfRule>
    <cfRule type="expression" dxfId="245" priority="15" stopIfTrue="1">
      <formula>K11-E11&lt;=-0.2</formula>
    </cfRule>
    <cfRule type="iconSet" priority="13">
      <iconSet iconSet="5Quarters">
        <cfvo type="percent" val="0"/>
        <cfvo type="num" val="0.25"/>
        <cfvo type="num" val="0.5"/>
        <cfvo type="num" val="0.75"/>
        <cfvo type="num" val="1"/>
      </iconSet>
    </cfRule>
  </conditionalFormatting>
  <conditionalFormatting sqref="K14:K17">
    <cfRule type="expression" dxfId="244" priority="394">
      <formula>AND(OR(C14="x", D14="x",E14="x"), K14="no")</formula>
    </cfRule>
  </conditionalFormatting>
  <conditionalFormatting sqref="L7">
    <cfRule type="expression" dxfId="243" priority="115">
      <formula>L7-F7&gt;=-0.1</formula>
    </cfRule>
    <cfRule type="iconSet" priority="111">
      <iconSet iconSet="5Quarters">
        <cfvo type="percent" val="0"/>
        <cfvo type="num" val="0.25"/>
        <cfvo type="num" val="0.5"/>
        <cfvo type="num" val="0.75"/>
        <cfvo type="num" val="1"/>
      </iconSet>
    </cfRule>
    <cfRule type="containsBlanks" priority="112" stopIfTrue="1">
      <formula>LEN(TRIM(L7))=0</formula>
    </cfRule>
    <cfRule type="expression" dxfId="242" priority="113" stopIfTrue="1">
      <formula>L7-F7&lt;=-0.2</formula>
    </cfRule>
    <cfRule type="expression" dxfId="241" priority="114" stopIfTrue="1">
      <formula>L7-F7&lt;-0.1</formula>
    </cfRule>
  </conditionalFormatting>
  <conditionalFormatting sqref="L8">
    <cfRule type="expression" dxfId="240" priority="50">
      <formula>L8-F8&gt;=-0.1</formula>
    </cfRule>
    <cfRule type="expression" dxfId="239" priority="49" stopIfTrue="1">
      <formula>L8-F8&lt;-0.1</formula>
    </cfRule>
    <cfRule type="iconSet" priority="46">
      <iconSet iconSet="5Quarters">
        <cfvo type="percent" val="0"/>
        <cfvo type="num" val="0.25"/>
        <cfvo type="num" val="0.5"/>
        <cfvo type="num" val="0.75"/>
        <cfvo type="num" val="1"/>
      </iconSet>
    </cfRule>
    <cfRule type="expression" dxfId="238" priority="48" stopIfTrue="1">
      <formula>L8-F8&lt;=-0.2</formula>
    </cfRule>
    <cfRule type="containsBlanks" priority="47" stopIfTrue="1">
      <formula>LEN(TRIM(L8))=0</formula>
    </cfRule>
  </conditionalFormatting>
  <conditionalFormatting sqref="L9">
    <cfRule type="expression" dxfId="237" priority="54" stopIfTrue="1">
      <formula>L9-F9&lt;-0.1</formula>
    </cfRule>
    <cfRule type="iconSet" priority="51">
      <iconSet iconSet="5Quarters">
        <cfvo type="percent" val="0"/>
        <cfvo type="num" val="0.25"/>
        <cfvo type="num" val="0.5"/>
        <cfvo type="num" val="0.75"/>
        <cfvo type="num" val="1"/>
      </iconSet>
    </cfRule>
    <cfRule type="expression" dxfId="236" priority="53" stopIfTrue="1">
      <formula>L9-F9&lt;=-0.2</formula>
    </cfRule>
    <cfRule type="containsBlanks" priority="52" stopIfTrue="1">
      <formula>LEN(TRIM(L9))=0</formula>
    </cfRule>
    <cfRule type="expression" dxfId="235" priority="55">
      <formula>L9-F9&gt;=-0.1</formula>
    </cfRule>
  </conditionalFormatting>
  <conditionalFormatting sqref="L10">
    <cfRule type="expression" dxfId="234" priority="58" stopIfTrue="1">
      <formula>L10-F10&lt;=-0.2</formula>
    </cfRule>
    <cfRule type="iconSet" priority="56">
      <iconSet iconSet="5Quarters">
        <cfvo type="percent" val="0"/>
        <cfvo type="num" val="0.25"/>
        <cfvo type="num" val="0.5"/>
        <cfvo type="num" val="0.75"/>
        <cfvo type="num" val="1"/>
      </iconSet>
    </cfRule>
    <cfRule type="containsBlanks" priority="57" stopIfTrue="1">
      <formula>LEN(TRIM(L10))=0</formula>
    </cfRule>
    <cfRule type="expression" dxfId="233" priority="60">
      <formula>L10-F10&gt;=-0.1</formula>
    </cfRule>
    <cfRule type="expression" dxfId="232" priority="59" stopIfTrue="1">
      <formula>L10-F10&lt;-0.1</formula>
    </cfRule>
  </conditionalFormatting>
  <conditionalFormatting sqref="L11">
    <cfRule type="expression" dxfId="231" priority="12">
      <formula>L11-F11&gt;=-0.1</formula>
    </cfRule>
    <cfRule type="expression" dxfId="230" priority="11" stopIfTrue="1">
      <formula>L11-F11&lt;-0.1</formula>
    </cfRule>
    <cfRule type="containsBlanks" priority="9" stopIfTrue="1">
      <formula>LEN(TRIM(L11))=0</formula>
    </cfRule>
    <cfRule type="iconSet" priority="8">
      <iconSet iconSet="5Quarters">
        <cfvo type="percent" val="0"/>
        <cfvo type="num" val="0.25"/>
        <cfvo type="num" val="0.5"/>
        <cfvo type="num" val="0.75"/>
        <cfvo type="num" val="1"/>
      </iconSet>
    </cfRule>
    <cfRule type="expression" dxfId="229" priority="10" stopIfTrue="1">
      <formula>L11-F11&lt;=-0.2</formula>
    </cfRule>
  </conditionalFormatting>
  <conditionalFormatting sqref="L14:L17">
    <cfRule type="expression" dxfId="228" priority="378">
      <formula>AND(OR(C14="x", D14="x", E14="x",F14="x"), L14="no")</formula>
    </cfRule>
  </conditionalFormatting>
  <conditionalFormatting sqref="M7">
    <cfRule type="containsBlanks" priority="107" stopIfTrue="1">
      <formula>LEN(TRIM(M7))=0</formula>
    </cfRule>
    <cfRule type="expression" dxfId="227" priority="108" stopIfTrue="1">
      <formula>M7-G7&lt;=-0.2</formula>
    </cfRule>
    <cfRule type="expression" dxfId="226" priority="109" stopIfTrue="1">
      <formula>M7-G7&lt;-0.1</formula>
    </cfRule>
    <cfRule type="expression" dxfId="225" priority="110">
      <formula>M7-G7&gt;=-0.1</formula>
    </cfRule>
    <cfRule type="iconSet" priority="106">
      <iconSet iconSet="5Quarters">
        <cfvo type="percent" val="0"/>
        <cfvo type="num" val="0.25"/>
        <cfvo type="num" val="0.5"/>
        <cfvo type="num" val="0.75"/>
        <cfvo type="num" val="1"/>
      </iconSet>
    </cfRule>
  </conditionalFormatting>
  <conditionalFormatting sqref="M8">
    <cfRule type="expression" dxfId="224" priority="45">
      <formula>M8-G8&gt;=-0.1</formula>
    </cfRule>
    <cfRule type="expression" dxfId="223" priority="44" stopIfTrue="1">
      <formula>M8-G8&lt;-0.1</formula>
    </cfRule>
    <cfRule type="expression" dxfId="222" priority="43" stopIfTrue="1">
      <formula>M8-G8&lt;=-0.2</formula>
    </cfRule>
    <cfRule type="containsBlanks" priority="42" stopIfTrue="1">
      <formula>LEN(TRIM(M8))=0</formula>
    </cfRule>
    <cfRule type="iconSet" priority="41">
      <iconSet iconSet="5Quarters">
        <cfvo type="percent" val="0"/>
        <cfvo type="num" val="0.25"/>
        <cfvo type="num" val="0.5"/>
        <cfvo type="num" val="0.75"/>
        <cfvo type="num" val="1"/>
      </iconSet>
    </cfRule>
  </conditionalFormatting>
  <conditionalFormatting sqref="M9">
    <cfRule type="expression" dxfId="221" priority="40">
      <formula>M9-G9&gt;=-0.1</formula>
    </cfRule>
    <cfRule type="expression" dxfId="220" priority="39" stopIfTrue="1">
      <formula>M9-G9&lt;-0.1</formula>
    </cfRule>
    <cfRule type="expression" dxfId="219" priority="38" stopIfTrue="1">
      <formula>M9-G9&lt;=-0.2</formula>
    </cfRule>
    <cfRule type="containsBlanks" priority="37" stopIfTrue="1">
      <formula>LEN(TRIM(M9))=0</formula>
    </cfRule>
    <cfRule type="iconSet" priority="36">
      <iconSet iconSet="5Quarters">
        <cfvo type="percent" val="0"/>
        <cfvo type="num" val="0.25"/>
        <cfvo type="num" val="0.5"/>
        <cfvo type="num" val="0.75"/>
        <cfvo type="num" val="1"/>
      </iconSet>
    </cfRule>
  </conditionalFormatting>
  <conditionalFormatting sqref="M10">
    <cfRule type="expression" dxfId="218" priority="35">
      <formula>M10-G10&gt;=-0.1</formula>
    </cfRule>
    <cfRule type="expression" dxfId="217" priority="34" stopIfTrue="1">
      <formula>M10-G10&lt;-0.1</formula>
    </cfRule>
    <cfRule type="expression" dxfId="216" priority="33" stopIfTrue="1">
      <formula>M10-G10&lt;=-0.2</formula>
    </cfRule>
    <cfRule type="containsBlanks" priority="32" stopIfTrue="1">
      <formula>LEN(TRIM(M10))=0</formula>
    </cfRule>
    <cfRule type="iconSet" priority="31">
      <iconSet iconSet="5Quarters">
        <cfvo type="percent" val="0"/>
        <cfvo type="num" val="0.25"/>
        <cfvo type="num" val="0.5"/>
        <cfvo type="num" val="0.75"/>
        <cfvo type="num" val="1"/>
      </iconSet>
    </cfRule>
  </conditionalFormatting>
  <conditionalFormatting sqref="M11">
    <cfRule type="expression" dxfId="215" priority="5" stopIfTrue="1">
      <formula>M11-G11&lt;=-0.2</formula>
    </cfRule>
    <cfRule type="containsBlanks" priority="4" stopIfTrue="1">
      <formula>LEN(TRIM(M11))=0</formula>
    </cfRule>
    <cfRule type="iconSet" priority="3">
      <iconSet iconSet="5Quarters">
        <cfvo type="percent" val="0"/>
        <cfvo type="num" val="0.25"/>
        <cfvo type="num" val="0.5"/>
        <cfvo type="num" val="0.75"/>
        <cfvo type="num" val="1"/>
      </iconSet>
    </cfRule>
    <cfRule type="expression" dxfId="214" priority="7">
      <formula>M11-G11&gt;=-0.1</formula>
    </cfRule>
    <cfRule type="expression" dxfId="213" priority="6" stopIfTrue="1">
      <formula>M11-G11&lt;-0.1</formula>
    </cfRule>
  </conditionalFormatting>
  <conditionalFormatting sqref="M14:M17">
    <cfRule type="expression" dxfId="212" priority="362">
      <formula>AND(OR(C14="x", D14="x", E14="x", F14="x",G14="x"), M14="no")</formula>
    </cfRule>
  </conditionalFormatting>
  <conditionalFormatting sqref="N7:N10">
    <cfRule type="iconSet" priority="30">
      <iconSet iconSet="5Arrows" showValue="0">
        <cfvo type="percent" val="0"/>
        <cfvo type="num" val="-0.2"/>
        <cfvo type="num" val="-0.15"/>
        <cfvo type="num" val="-0.12"/>
        <cfvo type="num" val="-0.1"/>
      </iconSet>
    </cfRule>
  </conditionalFormatting>
  <conditionalFormatting sqref="N7:N11">
    <cfRule type="expression" dxfId="211" priority="1" stopIfTrue="1">
      <formula>$A7=""</formula>
    </cfRule>
  </conditionalFormatting>
  <conditionalFormatting sqref="N11">
    <cfRule type="iconSet" priority="2">
      <iconSet iconSet="5Arrows" showValue="0">
        <cfvo type="percent" val="0"/>
        <cfvo type="num" val="-0.19"/>
        <cfvo type="num" val="-0.15"/>
        <cfvo type="num" val="-0.12"/>
        <cfvo type="num" val="-0.1"/>
      </iconSet>
    </cfRule>
  </conditionalFormatting>
  <conditionalFormatting sqref="N14">
    <cfRule type="expression" dxfId="210" priority="350" stopIfTrue="1">
      <formula>$A14=""</formula>
    </cfRule>
  </conditionalFormatting>
  <conditionalFormatting sqref="O20:O23">
    <cfRule type="cellIs" dxfId="209" priority="438" stopIfTrue="1" operator="greaterThan">
      <formula>1</formula>
    </cfRule>
    <cfRule type="dataBar" priority="439">
      <dataBar showValue="0">
        <cfvo type="num" val="0"/>
        <cfvo type="num" val="1"/>
        <color theme="4" tint="0.39997558519241921"/>
      </dataBar>
      <extLst>
        <ext xmlns:x14="http://schemas.microsoft.com/office/spreadsheetml/2009/9/main" uri="{B025F937-C7B1-47D3-B67F-A62EFF666E3E}">
          <x14:id>{CC53B249-8442-464C-9D02-FB642F72FF66}</x14:id>
        </ext>
      </extLst>
    </cfRule>
  </conditionalFormatting>
  <conditionalFormatting sqref="O26:O28">
    <cfRule type="cellIs" dxfId="208" priority="436" stopIfTrue="1" operator="greaterThan">
      <formula>1</formula>
    </cfRule>
    <cfRule type="dataBar" priority="437">
      <dataBar showValue="0">
        <cfvo type="num" val="0"/>
        <cfvo type="num" val="1"/>
        <color theme="4" tint="0.39997558519241921"/>
      </dataBar>
      <extLst>
        <ext xmlns:x14="http://schemas.microsoft.com/office/spreadsheetml/2009/9/main" uri="{B025F937-C7B1-47D3-B67F-A62EFF666E3E}">
          <x14:id>{4E895899-640C-42A8-935A-AFFE426FB15D}</x14:id>
        </ext>
      </extLst>
    </cfRule>
  </conditionalFormatting>
  <dataValidations count="1">
    <dataValidation type="list" allowBlank="1" showInputMessage="1" showErrorMessage="1" sqref="C14:H17" xr:uid="{00000000-0002-0000-0E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46" id="{3BE5B398-E0F0-40DB-B67D-B8A9DC2B0EB8}">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CC53B249-8442-464C-9D02-FB642F72FF66}">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4E895899-640C-42A8-935A-AFFE426FB15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Sheet1!$A$4:$A$5</xm:f>
          </x14:formula1>
          <xm:sqref>I14:M17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Q28"/>
  <sheetViews>
    <sheetView zoomScale="120" zoomScaleNormal="120" workbookViewId="0">
      <selection activeCell="B13" sqref="B13:B15"/>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241</v>
      </c>
      <c r="B2" s="76" t="s">
        <v>242</v>
      </c>
    </row>
    <row r="3" spans="1:17" s="20" customFormat="1" ht="62.1" customHeight="1" x14ac:dyDescent="0.3">
      <c r="A3" s="14" t="s">
        <v>66</v>
      </c>
      <c r="B3" s="14" t="s">
        <v>67</v>
      </c>
    </row>
    <row r="4" spans="1:17" ht="83.1" customHeight="1" x14ac:dyDescent="0.25">
      <c r="A4" s="37" t="s">
        <v>243</v>
      </c>
      <c r="B4" s="52" t="s">
        <v>242</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244</v>
      </c>
      <c r="B7" s="2" t="s">
        <v>242</v>
      </c>
      <c r="C7" s="58">
        <v>0.2</v>
      </c>
      <c r="D7" s="59">
        <v>0.8</v>
      </c>
      <c r="E7" s="59">
        <v>1</v>
      </c>
      <c r="F7" s="59"/>
      <c r="G7" s="60"/>
      <c r="H7" s="61"/>
      <c r="I7" s="58">
        <v>0.2</v>
      </c>
      <c r="J7" s="59">
        <v>0.8</v>
      </c>
      <c r="K7" s="59">
        <v>1</v>
      </c>
      <c r="L7" s="59"/>
      <c r="M7" s="59"/>
      <c r="N7" s="95">
        <f>IF(M7&lt;&gt;"",M7-G7,(IF(L7&lt;&gt;"",L7-F7,(IF(K7&lt;&gt;"",K7-E7,(IF(J7&lt;&gt;"",J7-D7,(IF(I7&lt;&gt;"",I7-C7,0)))))))))</f>
        <v>0</v>
      </c>
      <c r="O7" s="139">
        <f>MAX(I7:M7)</f>
        <v>1</v>
      </c>
      <c r="P7" s="49"/>
      <c r="Q7" s="49"/>
    </row>
    <row r="8" spans="1:17" ht="30" x14ac:dyDescent="0.25">
      <c r="A8" s="1" t="s">
        <v>245</v>
      </c>
      <c r="B8" s="2" t="s">
        <v>242</v>
      </c>
      <c r="C8" s="58"/>
      <c r="D8" s="59"/>
      <c r="E8" s="59"/>
      <c r="F8" s="59">
        <v>1</v>
      </c>
      <c r="G8" s="60"/>
      <c r="H8" s="61"/>
      <c r="I8" s="58">
        <v>0</v>
      </c>
      <c r="J8" s="59">
        <v>0</v>
      </c>
      <c r="K8" s="59">
        <v>0.9</v>
      </c>
      <c r="L8" s="59">
        <v>1</v>
      </c>
      <c r="M8" s="59"/>
      <c r="N8" s="95">
        <f t="shared" ref="N8:N10" si="0">IF(M8&lt;&gt;"",M8-G8,(IF(L8&lt;&gt;"",L8-F8,(IF(K8&lt;&gt;"",K8-E8,(IF(J8&lt;&gt;"",J8-D8,(IF(I8&lt;&gt;"",I8-C8,0)))))))))</f>
        <v>0</v>
      </c>
      <c r="O8" s="139">
        <f t="shared" ref="O8:O10" si="1">MAX(I8:M8)</f>
        <v>1</v>
      </c>
      <c r="P8" s="49"/>
      <c r="Q8" s="49"/>
    </row>
    <row r="9" spans="1:17" ht="30" x14ac:dyDescent="0.25">
      <c r="A9" s="1" t="s">
        <v>246</v>
      </c>
      <c r="B9" s="2" t="s">
        <v>242</v>
      </c>
      <c r="C9" s="58"/>
      <c r="D9" s="59"/>
      <c r="E9" s="59">
        <v>0.5</v>
      </c>
      <c r="F9" s="59">
        <v>1</v>
      </c>
      <c r="G9" s="60"/>
      <c r="H9" s="61"/>
      <c r="I9" s="58">
        <v>0</v>
      </c>
      <c r="J9" s="59">
        <v>0</v>
      </c>
      <c r="K9" s="59">
        <v>0.5</v>
      </c>
      <c r="L9" s="59">
        <v>1</v>
      </c>
      <c r="M9" s="59"/>
      <c r="N9" s="95">
        <f t="shared" si="0"/>
        <v>0</v>
      </c>
      <c r="O9" s="139">
        <f t="shared" si="1"/>
        <v>1</v>
      </c>
      <c r="P9" s="49"/>
      <c r="Q9" s="49"/>
    </row>
    <row r="10" spans="1:17" x14ac:dyDescent="0.25">
      <c r="A10" s="1"/>
      <c r="B10" s="2"/>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38.1" customHeight="1" x14ac:dyDescent="0.25">
      <c r="A13" s="1" t="s">
        <v>247</v>
      </c>
      <c r="B13" s="2" t="s">
        <v>242</v>
      </c>
      <c r="C13" s="31" t="s">
        <v>92</v>
      </c>
      <c r="D13" s="32"/>
      <c r="E13" s="32"/>
      <c r="F13" s="32"/>
      <c r="G13" s="33"/>
      <c r="H13" s="67"/>
      <c r="I13" s="31" t="s">
        <v>93</v>
      </c>
      <c r="J13" s="32" t="s">
        <v>93</v>
      </c>
      <c r="K13" s="32"/>
      <c r="L13" s="32"/>
      <c r="M13" s="85"/>
      <c r="N13" s="95">
        <f>IF(COUNTIF(I13:M13,"yes")&gt;0,1,(IF(OR(AND(C13="x",I13="no"),(AND(D13="x",J13="no")),(AND(E13="x",K13="no")),(AND(F13="x",L13="no")),(AND(G13="x",M13="no")))=FALSE,2,3)))</f>
        <v>1</v>
      </c>
      <c r="P13" s="49"/>
      <c r="Q13" s="49"/>
    </row>
    <row r="14" spans="1:17" ht="38.1" customHeight="1" x14ac:dyDescent="0.25">
      <c r="A14" s="1" t="s">
        <v>248</v>
      </c>
      <c r="B14" s="2" t="s">
        <v>242</v>
      </c>
      <c r="C14" s="31"/>
      <c r="D14" s="32"/>
      <c r="E14" s="32" t="s">
        <v>92</v>
      </c>
      <c r="F14" s="32"/>
      <c r="G14" s="33"/>
      <c r="H14" s="67"/>
      <c r="I14" s="31" t="s">
        <v>97</v>
      </c>
      <c r="J14" s="32" t="s">
        <v>97</v>
      </c>
      <c r="K14" s="32" t="s">
        <v>93</v>
      </c>
      <c r="L14" s="32"/>
      <c r="M14" s="85"/>
      <c r="N14" s="95">
        <f t="shared" ref="N14:N15" si="2">IF(COUNTIF(I14:M14,"yes")&gt;0,1,(IF(OR(AND(C14="x",I14="no"),(AND(D14="x",J14="no")),(AND(E14="x",K14="no")),(AND(F14="x",L14="no")),(AND(G14="x",M14="no")))=FALSE,2,3)))</f>
        <v>1</v>
      </c>
      <c r="P14" s="49"/>
      <c r="Q14" s="49"/>
    </row>
    <row r="15" spans="1:17" ht="38.1" customHeight="1" x14ac:dyDescent="0.25">
      <c r="A15" s="1" t="s">
        <v>249</v>
      </c>
      <c r="B15" s="2" t="s">
        <v>242</v>
      </c>
      <c r="C15" s="31"/>
      <c r="D15" s="32"/>
      <c r="E15" s="32"/>
      <c r="F15" s="32" t="s">
        <v>92</v>
      </c>
      <c r="G15" s="33"/>
      <c r="H15" s="67"/>
      <c r="I15" s="31" t="s">
        <v>97</v>
      </c>
      <c r="J15" s="32" t="s">
        <v>97</v>
      </c>
      <c r="K15" s="32" t="s">
        <v>97</v>
      </c>
      <c r="L15" s="32" t="s">
        <v>93</v>
      </c>
      <c r="M15" s="85"/>
      <c r="N15" s="95">
        <f t="shared" si="2"/>
        <v>1</v>
      </c>
      <c r="P15" s="49"/>
      <c r="Q15" s="49"/>
    </row>
    <row r="17" spans="1:17" s="19" customFormat="1" ht="38.1" customHeight="1" thickBot="1" x14ac:dyDescent="0.35">
      <c r="C17" s="21"/>
      <c r="D17" s="47"/>
      <c r="E17" s="47" t="s">
        <v>99</v>
      </c>
      <c r="F17" s="47"/>
      <c r="G17" s="47"/>
      <c r="H17" s="47"/>
      <c r="I17" s="47"/>
      <c r="J17" s="47"/>
      <c r="K17" s="47" t="s">
        <v>100</v>
      </c>
      <c r="L17" s="47"/>
      <c r="M17" s="21"/>
    </row>
    <row r="18" spans="1:17" ht="32.1" customHeight="1" thickBot="1" x14ac:dyDescent="0.35">
      <c r="A18" s="65" t="s">
        <v>101</v>
      </c>
      <c r="B18" s="68"/>
      <c r="C18" s="27" t="s">
        <v>74</v>
      </c>
      <c r="D18" s="28" t="s">
        <v>75</v>
      </c>
      <c r="E18" s="28" t="s">
        <v>76</v>
      </c>
      <c r="F18" s="28" t="s">
        <v>77</v>
      </c>
      <c r="G18" s="29" t="s">
        <v>78</v>
      </c>
      <c r="H18" s="30" t="s">
        <v>102</v>
      </c>
      <c r="I18" s="5" t="s">
        <v>74</v>
      </c>
      <c r="J18" s="6" t="s">
        <v>75</v>
      </c>
      <c r="K18" s="6" t="s">
        <v>76</v>
      </c>
      <c r="L18" s="6" t="s">
        <v>77</v>
      </c>
      <c r="M18" s="6" t="s">
        <v>78</v>
      </c>
      <c r="N18" s="7" t="s">
        <v>102</v>
      </c>
      <c r="O18" s="18" t="s">
        <v>79</v>
      </c>
      <c r="P18" s="57" t="s">
        <v>81</v>
      </c>
      <c r="Q18" s="57" t="s">
        <v>82</v>
      </c>
    </row>
    <row r="19" spans="1:17" ht="18" customHeight="1" thickBot="1" x14ac:dyDescent="0.3">
      <c r="A19" t="s">
        <v>103</v>
      </c>
      <c r="C19" s="74">
        <v>32500</v>
      </c>
      <c r="D19" s="135">
        <v>0</v>
      </c>
      <c r="E19" s="75">
        <v>5000</v>
      </c>
      <c r="F19" s="9"/>
      <c r="G19" s="9"/>
      <c r="H19" s="10">
        <f>SUM(C19:G19)</f>
        <v>37500</v>
      </c>
      <c r="I19" s="133">
        <v>32500</v>
      </c>
      <c r="J19" s="134">
        <v>0</v>
      </c>
      <c r="K19" s="196">
        <v>5000</v>
      </c>
      <c r="L19" s="3"/>
      <c r="M19" s="3"/>
      <c r="N19" s="12">
        <f>SUM(I19:M19)</f>
        <v>37500</v>
      </c>
      <c r="O19" s="59">
        <f>IFERROR(N19/H19,0)</f>
        <v>1</v>
      </c>
      <c r="P19" s="49" t="s">
        <v>250</v>
      </c>
      <c r="Q19" s="49"/>
    </row>
    <row r="20" spans="1:17" ht="15.75" thickBot="1" x14ac:dyDescent="0.3">
      <c r="A20" t="s">
        <v>104</v>
      </c>
      <c r="C20" s="4"/>
      <c r="D20" s="3"/>
      <c r="E20" s="3"/>
      <c r="F20" s="3"/>
      <c r="G20" s="3"/>
      <c r="H20" s="10">
        <f t="shared" ref="H20:H21" si="3">SUM(C20:G20)</f>
        <v>0</v>
      </c>
      <c r="I20" s="4"/>
      <c r="J20" s="3"/>
      <c r="K20" s="3"/>
      <c r="L20" s="3"/>
      <c r="M20" s="3"/>
      <c r="N20" s="12">
        <f t="shared" ref="N20:N22" si="4">SUM(I20:M20)</f>
        <v>0</v>
      </c>
      <c r="O20" s="59">
        <f t="shared" ref="O20:O22" si="5">IFERROR(N20/H20,0)</f>
        <v>0</v>
      </c>
      <c r="P20" s="49"/>
      <c r="Q20" s="49"/>
    </row>
    <row r="21" spans="1:17" x14ac:dyDescent="0.25">
      <c r="A21" t="s">
        <v>105</v>
      </c>
      <c r="C21" s="15"/>
      <c r="D21" s="16"/>
      <c r="E21" s="16"/>
      <c r="F21" s="16"/>
      <c r="G21" s="16"/>
      <c r="H21" s="38">
        <f t="shared" si="3"/>
        <v>0</v>
      </c>
      <c r="I21" s="15"/>
      <c r="J21" s="16"/>
      <c r="K21" s="16"/>
      <c r="L21" s="16"/>
      <c r="M21" s="16"/>
      <c r="N21" s="39">
        <f t="shared" si="4"/>
        <v>0</v>
      </c>
      <c r="O21" s="59">
        <f t="shared" si="5"/>
        <v>0</v>
      </c>
      <c r="P21" s="49"/>
      <c r="Q21" s="49"/>
    </row>
    <row r="22" spans="1:17" ht="15.75" thickBot="1" x14ac:dyDescent="0.3">
      <c r="A22" s="22" t="s">
        <v>106</v>
      </c>
      <c r="B22" s="22"/>
      <c r="C22" s="40">
        <f>SUM(C19:C21)</f>
        <v>32500</v>
      </c>
      <c r="D22" s="41">
        <f t="shared" ref="D22:G22" si="6">SUM(D19:D21)</f>
        <v>0</v>
      </c>
      <c r="E22" s="41">
        <f t="shared" si="6"/>
        <v>5000</v>
      </c>
      <c r="F22" s="41">
        <f t="shared" si="6"/>
        <v>0</v>
      </c>
      <c r="G22" s="42">
        <f t="shared" si="6"/>
        <v>0</v>
      </c>
      <c r="H22" s="43">
        <f>SUM(C22:G22)</f>
        <v>37500</v>
      </c>
      <c r="I22" s="44">
        <f>SUM(I19:I21)</f>
        <v>32500</v>
      </c>
      <c r="J22" s="45">
        <f t="shared" ref="J22:M22" si="7">SUM(J19:J21)</f>
        <v>0</v>
      </c>
      <c r="K22" s="45">
        <f t="shared" si="7"/>
        <v>5000</v>
      </c>
      <c r="L22" s="45">
        <f t="shared" si="7"/>
        <v>0</v>
      </c>
      <c r="M22" s="45">
        <f t="shared" si="7"/>
        <v>0</v>
      </c>
      <c r="N22" s="46">
        <f t="shared" si="4"/>
        <v>37500</v>
      </c>
      <c r="O22" s="59">
        <f t="shared" si="5"/>
        <v>1</v>
      </c>
      <c r="P22" s="49"/>
      <c r="Q22" s="49"/>
    </row>
    <row r="23" spans="1:17" s="19" customFormat="1" ht="38.1" customHeight="1" thickTop="1" thickBot="1" x14ac:dyDescent="0.35">
      <c r="C23" s="21"/>
      <c r="D23" s="21"/>
      <c r="E23" s="47" t="s">
        <v>107</v>
      </c>
      <c r="F23" s="47"/>
      <c r="G23" s="47"/>
      <c r="H23" s="47"/>
      <c r="I23" s="47"/>
      <c r="J23" s="47"/>
      <c r="K23" s="47" t="s">
        <v>108</v>
      </c>
      <c r="L23" s="47"/>
      <c r="M23" s="21"/>
      <c r="N23" s="21"/>
    </row>
    <row r="24" spans="1:17" ht="32.1" customHeight="1" thickBot="1" x14ac:dyDescent="0.35">
      <c r="A24" s="65" t="s">
        <v>109</v>
      </c>
      <c r="B24" s="68"/>
      <c r="C24" s="27" t="s">
        <v>74</v>
      </c>
      <c r="D24" s="28" t="s">
        <v>75</v>
      </c>
      <c r="E24" s="28" t="s">
        <v>76</v>
      </c>
      <c r="F24" s="28" t="s">
        <v>77</v>
      </c>
      <c r="G24" s="29" t="s">
        <v>78</v>
      </c>
      <c r="H24" s="30" t="s">
        <v>102</v>
      </c>
      <c r="I24" s="5" t="s">
        <v>74</v>
      </c>
      <c r="J24" s="6" t="s">
        <v>75</v>
      </c>
      <c r="K24" s="6" t="s">
        <v>76</v>
      </c>
      <c r="L24" s="6" t="s">
        <v>77</v>
      </c>
      <c r="M24" s="6" t="s">
        <v>78</v>
      </c>
      <c r="N24" s="7" t="s">
        <v>102</v>
      </c>
      <c r="O24" s="18" t="s">
        <v>79</v>
      </c>
      <c r="P24" s="57" t="s">
        <v>81</v>
      </c>
      <c r="Q24" s="57" t="s">
        <v>82</v>
      </c>
    </row>
    <row r="25" spans="1:17" x14ac:dyDescent="0.25">
      <c r="A25" t="s">
        <v>110</v>
      </c>
      <c r="C25" s="8"/>
      <c r="D25" s="9"/>
      <c r="E25" s="9"/>
      <c r="F25" s="9"/>
      <c r="G25" s="9"/>
      <c r="H25" s="11">
        <f t="shared" ref="H25:H26" si="8">SUM(C25:G25)</f>
        <v>0</v>
      </c>
      <c r="I25" s="8"/>
      <c r="J25" s="9"/>
      <c r="K25" s="9"/>
      <c r="L25" s="9"/>
      <c r="M25" s="9"/>
      <c r="N25" s="11">
        <f t="shared" ref="N25:N26" si="9">SUM(I25:M25)</f>
        <v>0</v>
      </c>
      <c r="O25" s="59">
        <f t="shared" ref="O25:O27" si="10">IFERROR(N25/H25,0)</f>
        <v>0</v>
      </c>
      <c r="P25" s="49" t="s">
        <v>251</v>
      </c>
      <c r="Q25" s="49"/>
    </row>
    <row r="26" spans="1:17" x14ac:dyDescent="0.25">
      <c r="A26" t="s">
        <v>111</v>
      </c>
      <c r="C26" s="15"/>
      <c r="D26" s="16"/>
      <c r="E26" s="16"/>
      <c r="F26" s="16"/>
      <c r="G26" s="16"/>
      <c r="H26" s="17">
        <f t="shared" si="8"/>
        <v>0</v>
      </c>
      <c r="I26" s="15"/>
      <c r="J26" s="16"/>
      <c r="K26" s="16"/>
      <c r="L26" s="16"/>
      <c r="M26" s="16"/>
      <c r="N26" s="17">
        <f t="shared" si="9"/>
        <v>0</v>
      </c>
      <c r="O26" s="59">
        <f t="shared" si="10"/>
        <v>0</v>
      </c>
      <c r="P26" s="49" t="s">
        <v>251</v>
      </c>
      <c r="Q26" s="49"/>
    </row>
    <row r="27" spans="1:17" ht="15.75" thickBot="1" x14ac:dyDescent="0.3">
      <c r="A27" s="22" t="s">
        <v>112</v>
      </c>
      <c r="B27" s="22"/>
      <c r="C27" s="40">
        <f>SUM(C23:C26)</f>
        <v>0</v>
      </c>
      <c r="D27" s="41">
        <f t="shared" ref="D27:G27" si="11">SUM(D23:D26)</f>
        <v>0</v>
      </c>
      <c r="E27" s="41">
        <f t="shared" si="11"/>
        <v>0</v>
      </c>
      <c r="F27" s="41">
        <f t="shared" si="11"/>
        <v>0</v>
      </c>
      <c r="G27" s="42">
        <f t="shared" si="11"/>
        <v>0</v>
      </c>
      <c r="H27" s="43">
        <f>SUM(C27:G27)</f>
        <v>0</v>
      </c>
      <c r="I27" s="44">
        <f>SUM(I23:I26)</f>
        <v>0</v>
      </c>
      <c r="J27" s="45">
        <f t="shared" ref="J27:M27" si="12">SUM(J23:J26)</f>
        <v>0</v>
      </c>
      <c r="K27" s="45">
        <f t="shared" si="12"/>
        <v>0</v>
      </c>
      <c r="L27" s="45">
        <f t="shared" si="12"/>
        <v>0</v>
      </c>
      <c r="M27" s="45">
        <f t="shared" si="12"/>
        <v>0</v>
      </c>
      <c r="N27" s="46">
        <f>SUM(I27:M27)</f>
        <v>0</v>
      </c>
      <c r="O27" s="59">
        <f t="shared" si="10"/>
        <v>0</v>
      </c>
      <c r="P27" s="49" t="s">
        <v>251</v>
      </c>
      <c r="Q27" s="49"/>
    </row>
    <row r="28" spans="1:17" ht="15.75" thickTop="1" x14ac:dyDescent="0.25"/>
  </sheetData>
  <conditionalFormatting sqref="I7">
    <cfRule type="expression" dxfId="207" priority="263">
      <formula>I7-C7&gt;=-0.1</formula>
    </cfRule>
    <cfRule type="expression" dxfId="206" priority="262" stopIfTrue="1">
      <formula>I7-C7&lt;-0.1</formula>
    </cfRule>
    <cfRule type="expression" dxfId="205"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204" priority="243">
      <formula>I8-C8&gt;=-0.1</formula>
    </cfRule>
    <cfRule type="expression" dxfId="203" priority="241" stopIfTrue="1">
      <formula>I8-C8&lt;=-0.2</formula>
    </cfRule>
    <cfRule type="expression" dxfId="202" priority="242" stopIfTrue="1">
      <formula>I8-C8&lt;-0.1</formula>
    </cfRule>
  </conditionalFormatting>
  <conditionalFormatting sqref="I9">
    <cfRule type="expression" dxfId="201" priority="237" stopIfTrue="1">
      <formula>I9-C9&lt;-0.1</formula>
    </cfRule>
    <cfRule type="expression" dxfId="200" priority="238">
      <formula>I9-C9&gt;=-0.1</formula>
    </cfRule>
    <cfRule type="expression" dxfId="199"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198" priority="233">
      <formula>I10-C10&gt;=-0.1</formula>
    </cfRule>
    <cfRule type="expression" dxfId="197" priority="232" stopIfTrue="1">
      <formula>I10-C10&lt;-0.1</formula>
    </cfRule>
    <cfRule type="expression" dxfId="196"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5">
    <cfRule type="expression" dxfId="195" priority="78">
      <formula>AND(C13="x", I13="no")</formula>
    </cfRule>
  </conditionalFormatting>
  <conditionalFormatting sqref="I13:M15">
    <cfRule type="expression" priority="11" stopIfTrue="1">
      <formula>I13=""</formula>
    </cfRule>
    <cfRule type="expression" priority="12" stopIfTrue="1">
      <formula>(J13&lt;&gt;"")</formula>
    </cfRule>
    <cfRule type="expression" dxfId="194" priority="13" stopIfTrue="1">
      <formula>I13="yes"</formula>
    </cfRule>
  </conditionalFormatting>
  <conditionalFormatting sqref="J7">
    <cfRule type="expression" dxfId="193" priority="270" stopIfTrue="1">
      <formula>J7-D7&lt;=-0.2</formula>
    </cfRule>
    <cfRule type="expression" dxfId="192" priority="272">
      <formula>J7-D7&gt;=-0.1</formula>
    </cfRule>
    <cfRule type="expression" dxfId="191" priority="271" stopIfTrue="1">
      <formula>J7-D7&lt;-0.1</formula>
    </cfRule>
    <cfRule type="containsBlanks" priority="269" stopIfTrue="1">
      <formula>LEN(TRIM(J7))=0</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190" priority="218">
      <formula>J8-D8&gt;=-0.1</formula>
    </cfRule>
    <cfRule type="expression" dxfId="189" priority="217" stopIfTrue="1">
      <formula>J8-D8&lt;-0.1</formula>
    </cfRule>
    <cfRule type="expression" dxfId="188"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187" priority="223">
      <formula>J9-D9&gt;=-0.1</formula>
    </cfRule>
    <cfRule type="expression" dxfId="186" priority="222" stopIfTrue="1">
      <formula>J9-D9&lt;-0.1</formula>
    </cfRule>
    <cfRule type="expression" dxfId="185" priority="221" stopIfTrue="1">
      <formula>J9-D9&lt;=-0.2</formula>
    </cfRule>
    <cfRule type="containsBlanks" priority="220" stopIfTrue="1">
      <formula>LEN(TRIM(J9))=0</formula>
    </cfRule>
  </conditionalFormatting>
  <conditionalFormatting sqref="J10">
    <cfRule type="expression" dxfId="184" priority="228">
      <formula>J10-D10&gt;=-0.1</formula>
    </cfRule>
    <cfRule type="expression" dxfId="183" priority="227" stopIfTrue="1">
      <formula>J10-D10&lt;-0.1</formula>
    </cfRule>
    <cfRule type="containsBlanks" priority="225" stopIfTrue="1">
      <formula>LEN(TRIM(J10))=0</formula>
    </cfRule>
    <cfRule type="expression" dxfId="182" priority="226" stopIfTrue="1">
      <formula>J10-D10&lt;=-0.2</formula>
    </cfRule>
    <cfRule type="iconSet" priority="224">
      <iconSet iconSet="5Quarters">
        <cfvo type="percent" val="0"/>
        <cfvo type="num" val="0.25"/>
        <cfvo type="num" val="0.5"/>
        <cfvo type="num" val="0.75"/>
        <cfvo type="num" val="1"/>
      </iconSet>
    </cfRule>
  </conditionalFormatting>
  <conditionalFormatting sqref="J13:J15">
    <cfRule type="expression" dxfId="181" priority="62">
      <formula>AND(OR(C13="x",D13="x"), J13="no")</formula>
    </cfRule>
  </conditionalFormatting>
  <conditionalFormatting sqref="K7">
    <cfRule type="expression" dxfId="180" priority="257" stopIfTrue="1">
      <formula>K7-E7&lt;-0.1</formula>
    </cfRule>
    <cfRule type="expression" dxfId="179" priority="258">
      <formula>K7-E7&gt;=-0.1</formula>
    </cfRule>
    <cfRule type="containsBlanks" priority="255" stopIfTrue="1">
      <formula>LEN(TRIM(K7))=0</formula>
    </cfRule>
    <cfRule type="iconSet" priority="254">
      <iconSet iconSet="5Quarters">
        <cfvo type="percent" val="0"/>
        <cfvo type="num" val="0.25"/>
        <cfvo type="num" val="0.5"/>
        <cfvo type="num" val="0.75"/>
        <cfvo type="num" val="1"/>
      </iconSet>
    </cfRule>
    <cfRule type="expression" dxfId="178"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177" priority="211" stopIfTrue="1">
      <formula>K8-E8&lt;=-0.2</formula>
    </cfRule>
    <cfRule type="expression" dxfId="176" priority="212" stopIfTrue="1">
      <formula>K8-E8&lt;-0.1</formula>
    </cfRule>
    <cfRule type="expression" dxfId="175" priority="213">
      <formula>K8-E8&gt;=-0.1</formula>
    </cfRule>
  </conditionalFormatting>
  <conditionalFormatting sqref="K9">
    <cfRule type="expression" dxfId="174" priority="206" stopIfTrue="1">
      <formula>K9-E9&lt;=-0.2</formula>
    </cfRule>
    <cfRule type="expression" dxfId="173" priority="208">
      <formula>K9-E9&gt;=-0.1</formula>
    </cfRule>
    <cfRule type="expression" dxfId="172"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171" priority="203">
      <formula>K10-E10&gt;=-0.1</formula>
    </cfRule>
    <cfRule type="expression" dxfId="170" priority="202" stopIfTrue="1">
      <formula>K10-E10&lt;-0.1</formula>
    </cfRule>
    <cfRule type="expression" dxfId="169" priority="201" stopIfTrue="1">
      <formula>K10-E10&lt;=-0.2</formula>
    </cfRule>
    <cfRule type="containsBlanks" priority="200" stopIfTrue="1">
      <formula>LEN(TRIM(K10))=0</formula>
    </cfRule>
  </conditionalFormatting>
  <conditionalFormatting sqref="K13:K15">
    <cfRule type="expression" dxfId="168" priority="46">
      <formula>AND(OR(C13="x", D13="x",E13="x"), K13="no")</formula>
    </cfRule>
  </conditionalFormatting>
  <conditionalFormatting sqref="L7">
    <cfRule type="expression" dxfId="167" priority="252" stopIfTrue="1">
      <formula>L7-F7&lt;-0.1</formula>
    </cfRule>
    <cfRule type="expression" dxfId="166"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165" priority="253">
      <formula>L7-F7&gt;=-0.1</formula>
    </cfRule>
  </conditionalFormatting>
  <conditionalFormatting sqref="L8">
    <cfRule type="expression" dxfId="164" priority="188">
      <formula>L8-F8&gt;=-0.1</formula>
    </cfRule>
    <cfRule type="expression" dxfId="163" priority="187" stopIfTrue="1">
      <formula>L8-F8&lt;-0.1</formula>
    </cfRule>
    <cfRule type="expression" dxfId="162"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161" priority="193">
      <formula>L9-F9&gt;=-0.1</formula>
    </cfRule>
    <cfRule type="expression" dxfId="160" priority="192" stopIfTrue="1">
      <formula>L9-F9&lt;-0.1</formula>
    </cfRule>
    <cfRule type="expression" dxfId="159"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158" priority="197" stopIfTrue="1">
      <formula>L10-F10&lt;-0.1</formula>
    </cfRule>
    <cfRule type="expression" dxfId="157" priority="196" stopIfTrue="1">
      <formula>L10-F10&lt;=-0.2</formula>
    </cfRule>
    <cfRule type="expression" dxfId="156" priority="198">
      <formula>L10-F10&gt;=-0.1</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5">
    <cfRule type="expression" dxfId="155" priority="30">
      <formula>AND(OR(C13="x", D13="x", E13="x",F13="x"), L13="no")</formula>
    </cfRule>
  </conditionalFormatting>
  <conditionalFormatting sqref="M7">
    <cfRule type="containsBlanks" priority="245" stopIfTrue="1">
      <formula>LEN(TRIM(M7))=0</formula>
    </cfRule>
    <cfRule type="expression" dxfId="154" priority="247" stopIfTrue="1">
      <formula>M7-G7&lt;-0.1</formula>
    </cfRule>
    <cfRule type="expression" dxfId="153" priority="248">
      <formula>M7-G7&gt;=-0.1</formula>
    </cfRule>
    <cfRule type="expression" dxfId="152"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151"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150" priority="182" stopIfTrue="1">
      <formula>M8-G8&lt;-0.1</formula>
    </cfRule>
    <cfRule type="expression" dxfId="149" priority="181" stopIfTrue="1">
      <formula>M8-G8&lt;=-0.2</formula>
    </cfRule>
  </conditionalFormatting>
  <conditionalFormatting sqref="M9">
    <cfRule type="expression" dxfId="148" priority="178">
      <formula>M9-G9&gt;=-0.1</formula>
    </cfRule>
    <cfRule type="expression" dxfId="147" priority="177" stopIfTrue="1">
      <formula>M9-G9&lt;-0.1</formula>
    </cfRule>
    <cfRule type="expression" dxfId="146"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145" priority="171" stopIfTrue="1">
      <formula>M10-G10&lt;=-0.2</formula>
    </cfRule>
    <cfRule type="expression" dxfId="144" priority="173">
      <formula>M10-G10&gt;=-0.1</formula>
    </cfRule>
    <cfRule type="expression" dxfId="143" priority="172" stopIfTrue="1">
      <formula>M10-G10&lt;-0.1</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5">
    <cfRule type="expression" dxfId="142" priority="14">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fRule type="expression" dxfId="141" priority="4" stopIfTrue="1">
      <formula>$A7=""</formula>
    </cfRule>
  </conditionalFormatting>
  <conditionalFormatting sqref="N13:N15">
    <cfRule type="expression" dxfId="140" priority="2" stopIfTrue="1">
      <formula>$A13=""</formula>
    </cfRule>
  </conditionalFormatting>
  <conditionalFormatting sqref="O19:O22">
    <cfRule type="dataBar" priority="91">
      <dataBar showValue="0">
        <cfvo type="num" val="0"/>
        <cfvo type="num" val="1"/>
        <color theme="4" tint="0.39997558519241921"/>
      </dataBar>
      <extLst>
        <ext xmlns:x14="http://schemas.microsoft.com/office/spreadsheetml/2009/9/main" uri="{B025F937-C7B1-47D3-B67F-A62EFF666E3E}">
          <x14:id>{37E7A4E3-7048-410B-9A28-2ABA409CE042}</x14:id>
        </ext>
      </extLst>
    </cfRule>
    <cfRule type="cellIs" dxfId="139" priority="90" stopIfTrue="1" operator="greaterThan">
      <formula>1</formula>
    </cfRule>
  </conditionalFormatting>
  <conditionalFormatting sqref="O25:O27">
    <cfRule type="dataBar" priority="89">
      <dataBar showValue="0">
        <cfvo type="num" val="0"/>
        <cfvo type="num" val="1"/>
        <color theme="4" tint="0.39997558519241921"/>
      </dataBar>
      <extLst>
        <ext xmlns:x14="http://schemas.microsoft.com/office/spreadsheetml/2009/9/main" uri="{B025F937-C7B1-47D3-B67F-A62EFF666E3E}">
          <x14:id>{91297BC7-C709-4041-BF5D-32C0B2146FCE}</x14:id>
        </ext>
      </extLst>
    </cfRule>
    <cfRule type="cellIs" dxfId="138" priority="88" stopIfTrue="1" operator="greaterThan">
      <formula>1</formula>
    </cfRule>
  </conditionalFormatting>
  <dataValidations count="1">
    <dataValidation type="list" allowBlank="1" showInputMessage="1" showErrorMessage="1" sqref="C13:H15" xr:uid="{00000000-0002-0000-0F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96" id="{1C5EF4E9-A34D-4522-96C1-657389E7470E}">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N13:N15</xm:sqref>
        </x14:conditionalFormatting>
        <x14:conditionalFormatting xmlns:xm="http://schemas.microsoft.com/office/excel/2006/main">
          <x14:cfRule type="dataBar" id="{37E7A4E3-7048-410B-9A28-2ABA409CE042}">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O19:O22</xm:sqref>
        </x14:conditionalFormatting>
        <x14:conditionalFormatting xmlns:xm="http://schemas.microsoft.com/office/excel/2006/main">
          <x14:cfRule type="dataBar" id="{91297BC7-C709-4041-BF5D-32C0B2146FCE}">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O25:O27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Sheet1!$A$4:$A$5</xm:f>
          </x14:formula1>
          <xm:sqref>I13:M15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A1:Q31"/>
  <sheetViews>
    <sheetView topLeftCell="A11" zoomScale="90" zoomScaleNormal="90" workbookViewId="0">
      <selection activeCell="M8" sqref="M8"/>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252</v>
      </c>
      <c r="B2" s="37" t="s">
        <v>253</v>
      </c>
    </row>
    <row r="3" spans="1:17" s="20" customFormat="1" ht="62.1" customHeight="1" x14ac:dyDescent="0.3">
      <c r="A3" s="14" t="s">
        <v>66</v>
      </c>
      <c r="B3" s="14" t="s">
        <v>67</v>
      </c>
    </row>
    <row r="4" spans="1:17" ht="83.1" customHeight="1" x14ac:dyDescent="0.25">
      <c r="A4" s="37" t="s">
        <v>254</v>
      </c>
      <c r="B4" s="52"/>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255</v>
      </c>
      <c r="B7" s="1"/>
      <c r="C7" s="58"/>
      <c r="D7" s="59"/>
      <c r="E7" s="59">
        <v>0.5</v>
      </c>
      <c r="F7" s="59">
        <v>1</v>
      </c>
      <c r="G7" s="60">
        <v>1</v>
      </c>
      <c r="H7" s="61"/>
      <c r="I7" s="58">
        <v>0</v>
      </c>
      <c r="J7" s="59">
        <v>0</v>
      </c>
      <c r="K7" s="59">
        <v>0.01</v>
      </c>
      <c r="L7" s="59"/>
      <c r="M7" s="59">
        <v>1</v>
      </c>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256</v>
      </c>
      <c r="B13" s="1"/>
      <c r="C13" s="31"/>
      <c r="D13" s="32" t="s">
        <v>92</v>
      </c>
      <c r="E13" s="32"/>
      <c r="F13" s="32"/>
      <c r="G13" s="33"/>
      <c r="H13" s="67"/>
      <c r="I13" s="31"/>
      <c r="J13" s="32" t="s">
        <v>97</v>
      </c>
      <c r="K13" s="32"/>
      <c r="L13" s="32"/>
      <c r="M13" s="85" t="s">
        <v>93</v>
      </c>
      <c r="N13" s="95">
        <f>IF(COUNTIF(I13:M13,"yes")&gt;0,1,(IF(OR(AND(C13="x",I13="no"),(AND(D13="x",J13="no")),(AND(E13="x",K13="no")),(AND(F13="x",L13="no")),(AND(G13="x",M13="no")))=FALSE,2,3)))</f>
        <v>1</v>
      </c>
      <c r="P13" s="49"/>
      <c r="Q13" s="49"/>
    </row>
    <row r="14" spans="1:17" ht="21.6" customHeight="1" x14ac:dyDescent="0.25">
      <c r="A14" t="s">
        <v>257</v>
      </c>
      <c r="B14" s="1"/>
      <c r="C14" s="31"/>
      <c r="D14" s="32" t="s">
        <v>92</v>
      </c>
      <c r="E14" s="32"/>
      <c r="F14" s="32"/>
      <c r="G14" s="33"/>
      <c r="H14" s="67"/>
      <c r="I14" s="31"/>
      <c r="J14" s="32" t="s">
        <v>97</v>
      </c>
      <c r="K14" s="32"/>
      <c r="L14" s="32"/>
      <c r="M14" s="85" t="s">
        <v>93</v>
      </c>
      <c r="N14" s="95">
        <f t="shared" ref="N14:N18" si="2">IF(COUNTIF(I14:M14,"yes")&gt;0,1,(IF(OR(AND(C14="x",I14="no"),(AND(D14="x",J14="no")),(AND(E14="x",K14="no")),(AND(F14="x",L14="no")),(AND(G14="x",M14="no")))=FALSE,2,3)))</f>
        <v>1</v>
      </c>
      <c r="P14" s="49"/>
      <c r="Q14" s="49"/>
    </row>
    <row r="15" spans="1:17" ht="34.5" customHeight="1" x14ac:dyDescent="0.25">
      <c r="A15" s="1" t="s">
        <v>258</v>
      </c>
      <c r="B15" s="1"/>
      <c r="C15" s="31"/>
      <c r="D15" s="32" t="s">
        <v>92</v>
      </c>
      <c r="E15" s="32"/>
      <c r="F15" s="32"/>
      <c r="G15" s="33"/>
      <c r="H15" s="67"/>
      <c r="I15" s="31"/>
      <c r="J15" s="32" t="s">
        <v>97</v>
      </c>
      <c r="K15" s="32"/>
      <c r="L15" s="32"/>
      <c r="M15" s="85" t="s">
        <v>93</v>
      </c>
      <c r="N15" s="95">
        <f t="shared" si="2"/>
        <v>1</v>
      </c>
      <c r="P15" s="49"/>
      <c r="Q15" s="49"/>
    </row>
    <row r="16" spans="1:17" ht="21.6" customHeight="1" x14ac:dyDescent="0.25">
      <c r="A16" t="s">
        <v>259</v>
      </c>
      <c r="B16" s="1"/>
      <c r="C16" s="112"/>
      <c r="D16" s="113"/>
      <c r="E16" s="113" t="s">
        <v>92</v>
      </c>
      <c r="F16" s="113"/>
      <c r="G16" s="114"/>
      <c r="H16" s="67"/>
      <c r="I16" s="112"/>
      <c r="J16" s="113" t="s">
        <v>97</v>
      </c>
      <c r="K16" s="113" t="s">
        <v>97</v>
      </c>
      <c r="L16" s="113"/>
      <c r="M16" s="115" t="s">
        <v>93</v>
      </c>
      <c r="N16" s="95">
        <f t="shared" si="2"/>
        <v>1</v>
      </c>
      <c r="P16" s="49"/>
      <c r="Q16" s="49"/>
    </row>
    <row r="17" spans="1:17" ht="21.6" customHeight="1" x14ac:dyDescent="0.25">
      <c r="A17" s="1" t="s">
        <v>260</v>
      </c>
      <c r="B17" s="1"/>
      <c r="C17" s="112"/>
      <c r="D17" s="113"/>
      <c r="E17" s="113" t="s">
        <v>92</v>
      </c>
      <c r="F17" s="113"/>
      <c r="G17" s="114"/>
      <c r="H17" s="67"/>
      <c r="I17" s="112"/>
      <c r="J17" s="113" t="s">
        <v>97</v>
      </c>
      <c r="K17" s="113" t="s">
        <v>97</v>
      </c>
      <c r="L17" s="113"/>
      <c r="M17" s="115" t="s">
        <v>93</v>
      </c>
      <c r="N17" s="95">
        <f t="shared" si="2"/>
        <v>1</v>
      </c>
      <c r="P17" s="49"/>
      <c r="Q17" s="49"/>
    </row>
    <row r="18" spans="1:17" ht="29.1" customHeight="1" thickBot="1" x14ac:dyDescent="0.3">
      <c r="A18" s="19" t="s">
        <v>261</v>
      </c>
      <c r="B18" s="1"/>
      <c r="C18" s="34"/>
      <c r="D18" s="35"/>
      <c r="E18" s="35"/>
      <c r="F18" s="35" t="s">
        <v>92</v>
      </c>
      <c r="G18" s="36"/>
      <c r="H18" s="67"/>
      <c r="I18" s="34"/>
      <c r="J18" s="35" t="s">
        <v>97</v>
      </c>
      <c r="K18" s="35" t="s">
        <v>97</v>
      </c>
      <c r="L18" s="35"/>
      <c r="M18" s="86"/>
      <c r="N18" s="95">
        <f t="shared" si="2"/>
        <v>2</v>
      </c>
      <c r="P18" s="49"/>
      <c r="Q18" s="49"/>
    </row>
    <row r="20" spans="1:17" s="19" customFormat="1" ht="38.1" customHeight="1" thickBot="1" x14ac:dyDescent="0.35">
      <c r="C20" s="21"/>
      <c r="D20" s="47"/>
      <c r="E20" s="47" t="s">
        <v>99</v>
      </c>
      <c r="F20" s="47"/>
      <c r="G20" s="47"/>
      <c r="H20" s="47"/>
      <c r="I20" s="47"/>
      <c r="J20" s="47"/>
      <c r="K20" s="47" t="s">
        <v>100</v>
      </c>
      <c r="L20" s="47"/>
      <c r="M20" s="21"/>
    </row>
    <row r="21" spans="1:17" ht="32.1" customHeight="1" thickBot="1" x14ac:dyDescent="0.35">
      <c r="A21" s="65" t="s">
        <v>101</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ht="18" customHeight="1" thickBot="1" x14ac:dyDescent="0.3">
      <c r="A22" t="s">
        <v>103</v>
      </c>
      <c r="C22" s="8"/>
      <c r="D22" s="9"/>
      <c r="E22" s="9"/>
      <c r="F22" s="9"/>
      <c r="G22" s="9"/>
      <c r="H22" s="10">
        <f>SUM(C22:G22)</f>
        <v>0</v>
      </c>
      <c r="I22" s="4"/>
      <c r="J22" s="3"/>
      <c r="K22" s="3"/>
      <c r="L22" s="3"/>
      <c r="M22" s="3"/>
      <c r="N22" s="12">
        <f>SUM(I22:M22)</f>
        <v>0</v>
      </c>
      <c r="O22" s="59">
        <f>IFERROR(N22/H22,0)</f>
        <v>0</v>
      </c>
      <c r="P22" s="49"/>
      <c r="Q22" s="49"/>
    </row>
    <row r="23" spans="1:17" ht="15.75" thickBot="1" x14ac:dyDescent="0.3">
      <c r="A23" t="s">
        <v>104</v>
      </c>
      <c r="C23" s="4"/>
      <c r="D23" s="3"/>
      <c r="E23" s="3"/>
      <c r="F23" s="3"/>
      <c r="G23" s="3"/>
      <c r="H23" s="10">
        <f t="shared" ref="H23:H24" si="3">SUM(C23:G23)</f>
        <v>0</v>
      </c>
      <c r="I23" s="4"/>
      <c r="J23" s="3"/>
      <c r="K23" s="3"/>
      <c r="L23" s="3"/>
      <c r="M23" s="3"/>
      <c r="N23" s="12">
        <f t="shared" ref="N23:N25" si="4">SUM(I23:M23)</f>
        <v>0</v>
      </c>
      <c r="O23" s="59">
        <f t="shared" ref="O23:O25" si="5">IFERROR(N23/H23,0)</f>
        <v>0</v>
      </c>
      <c r="P23" s="49"/>
      <c r="Q23" s="49"/>
    </row>
    <row r="24" spans="1:17" x14ac:dyDescent="0.25">
      <c r="A24" t="s">
        <v>105</v>
      </c>
      <c r="C24" s="15"/>
      <c r="D24" s="16"/>
      <c r="E24" s="16"/>
      <c r="F24" s="16"/>
      <c r="G24" s="16"/>
      <c r="H24" s="38">
        <f t="shared" si="3"/>
        <v>0</v>
      </c>
      <c r="I24" s="15"/>
      <c r="J24" s="16"/>
      <c r="K24" s="16"/>
      <c r="L24" s="16"/>
      <c r="M24" s="16"/>
      <c r="N24" s="39">
        <f t="shared" si="4"/>
        <v>0</v>
      </c>
      <c r="O24" s="59">
        <f t="shared" si="5"/>
        <v>0</v>
      </c>
      <c r="P24" s="49"/>
      <c r="Q24" s="49"/>
    </row>
    <row r="25" spans="1:17" ht="15.75" thickBot="1" x14ac:dyDescent="0.3">
      <c r="A25" s="22" t="s">
        <v>106</v>
      </c>
      <c r="B25" s="22"/>
      <c r="C25" s="40">
        <f>SUM(C22:C24)</f>
        <v>0</v>
      </c>
      <c r="D25" s="41">
        <f t="shared" ref="D25:G25" si="6">SUM(D22:D24)</f>
        <v>0</v>
      </c>
      <c r="E25" s="41">
        <f t="shared" si="6"/>
        <v>0</v>
      </c>
      <c r="F25" s="41">
        <f t="shared" si="6"/>
        <v>0</v>
      </c>
      <c r="G25" s="42">
        <f t="shared" si="6"/>
        <v>0</v>
      </c>
      <c r="H25" s="43">
        <f>SUM(C25:G25)</f>
        <v>0</v>
      </c>
      <c r="I25" s="44">
        <f>SUM(I22:I24)</f>
        <v>0</v>
      </c>
      <c r="J25" s="45">
        <f t="shared" ref="J25:M25" si="7">SUM(J22:J24)</f>
        <v>0</v>
      </c>
      <c r="K25" s="45">
        <f t="shared" si="7"/>
        <v>0</v>
      </c>
      <c r="L25" s="45">
        <f t="shared" si="7"/>
        <v>0</v>
      </c>
      <c r="M25" s="45">
        <f t="shared" si="7"/>
        <v>0</v>
      </c>
      <c r="N25" s="46">
        <f t="shared" si="4"/>
        <v>0</v>
      </c>
      <c r="O25" s="59">
        <f t="shared" si="5"/>
        <v>0</v>
      </c>
      <c r="P25" s="49"/>
      <c r="Q25" s="49"/>
    </row>
    <row r="26" spans="1:17" s="19" customFormat="1" ht="38.1" customHeight="1" thickTop="1" thickBot="1" x14ac:dyDescent="0.35">
      <c r="C26" s="21"/>
      <c r="D26" s="21"/>
      <c r="E26" s="47" t="s">
        <v>107</v>
      </c>
      <c r="F26" s="47"/>
      <c r="G26" s="47"/>
      <c r="H26" s="47"/>
      <c r="I26" s="47"/>
      <c r="J26" s="47"/>
      <c r="K26" s="47" t="s">
        <v>108</v>
      </c>
      <c r="L26" s="47"/>
      <c r="M26" s="21"/>
      <c r="N26" s="21"/>
    </row>
    <row r="27" spans="1:17" ht="32.1" customHeight="1" thickBot="1" x14ac:dyDescent="0.35">
      <c r="A27" s="65" t="s">
        <v>109</v>
      </c>
      <c r="B27" s="68"/>
      <c r="C27" s="27" t="s">
        <v>74</v>
      </c>
      <c r="D27" s="28" t="s">
        <v>75</v>
      </c>
      <c r="E27" s="28" t="s">
        <v>76</v>
      </c>
      <c r="F27" s="28" t="s">
        <v>77</v>
      </c>
      <c r="G27" s="29" t="s">
        <v>78</v>
      </c>
      <c r="H27" s="30" t="s">
        <v>102</v>
      </c>
      <c r="I27" s="5" t="s">
        <v>74</v>
      </c>
      <c r="J27" s="6" t="s">
        <v>75</v>
      </c>
      <c r="K27" s="6" t="s">
        <v>76</v>
      </c>
      <c r="L27" s="6" t="s">
        <v>77</v>
      </c>
      <c r="M27" s="6" t="s">
        <v>78</v>
      </c>
      <c r="N27" s="7" t="s">
        <v>102</v>
      </c>
      <c r="O27" s="18" t="s">
        <v>79</v>
      </c>
      <c r="P27" s="57" t="s">
        <v>81</v>
      </c>
      <c r="Q27" s="57" t="s">
        <v>82</v>
      </c>
    </row>
    <row r="28" spans="1:17" x14ac:dyDescent="0.25">
      <c r="A28" t="s">
        <v>110</v>
      </c>
      <c r="C28" s="8"/>
      <c r="D28" s="9"/>
      <c r="E28" s="9"/>
      <c r="F28" s="9"/>
      <c r="G28" s="9"/>
      <c r="H28" s="11">
        <f t="shared" ref="H28:H29" si="8">SUM(C28:G28)</f>
        <v>0</v>
      </c>
      <c r="I28" s="8"/>
      <c r="J28" s="9"/>
      <c r="K28" s="9"/>
      <c r="L28" s="9"/>
      <c r="M28" s="9"/>
      <c r="N28" s="11">
        <f t="shared" ref="N28:N29" si="9">SUM(I28:M28)</f>
        <v>0</v>
      </c>
      <c r="O28" s="59">
        <f t="shared" ref="O28:O30" si="10">IFERROR(N28/H28,0)</f>
        <v>0</v>
      </c>
      <c r="P28" s="49"/>
      <c r="Q28" s="49"/>
    </row>
    <row r="29" spans="1:17" x14ac:dyDescent="0.25">
      <c r="A29" t="s">
        <v>111</v>
      </c>
      <c r="C29" s="15"/>
      <c r="D29" s="16"/>
      <c r="E29" s="16"/>
      <c r="F29" s="16"/>
      <c r="G29" s="16"/>
      <c r="H29" s="17">
        <f t="shared" si="8"/>
        <v>0</v>
      </c>
      <c r="I29" s="15"/>
      <c r="J29" s="16"/>
      <c r="K29" s="16"/>
      <c r="L29" s="16"/>
      <c r="M29" s="16"/>
      <c r="N29" s="17">
        <f t="shared" si="9"/>
        <v>0</v>
      </c>
      <c r="O29" s="59">
        <f t="shared" si="10"/>
        <v>0</v>
      </c>
      <c r="P29" s="49"/>
      <c r="Q29" s="49"/>
    </row>
    <row r="30" spans="1:17" ht="15.75" thickBot="1" x14ac:dyDescent="0.3">
      <c r="A30" s="22" t="s">
        <v>112</v>
      </c>
      <c r="B30" s="22"/>
      <c r="C30" s="40">
        <f>SUM(C26:C29)</f>
        <v>0</v>
      </c>
      <c r="D30" s="41">
        <f t="shared" ref="D30:G30" si="11">SUM(D26:D29)</f>
        <v>0</v>
      </c>
      <c r="E30" s="41">
        <f t="shared" si="11"/>
        <v>0</v>
      </c>
      <c r="F30" s="41">
        <f t="shared" si="11"/>
        <v>0</v>
      </c>
      <c r="G30" s="42">
        <f t="shared" si="11"/>
        <v>0</v>
      </c>
      <c r="H30" s="43">
        <f>SUM(C30:G30)</f>
        <v>0</v>
      </c>
      <c r="I30" s="44">
        <f>SUM(I26:I29)</f>
        <v>0</v>
      </c>
      <c r="J30" s="45">
        <f t="shared" ref="J30:M30" si="12">SUM(J26:J29)</f>
        <v>0</v>
      </c>
      <c r="K30" s="45">
        <f t="shared" si="12"/>
        <v>0</v>
      </c>
      <c r="L30" s="45">
        <f t="shared" si="12"/>
        <v>0</v>
      </c>
      <c r="M30" s="45">
        <f t="shared" si="12"/>
        <v>0</v>
      </c>
      <c r="N30" s="46">
        <f>SUM(I30:M30)</f>
        <v>0</v>
      </c>
      <c r="O30" s="59">
        <f t="shared" si="10"/>
        <v>0</v>
      </c>
      <c r="P30" s="49"/>
      <c r="Q30" s="49"/>
    </row>
    <row r="31" spans="1:17" ht="15.75" thickTop="1" x14ac:dyDescent="0.25"/>
  </sheetData>
  <conditionalFormatting sqref="I7">
    <cfRule type="expression" dxfId="137" priority="263">
      <formula>I7-C7&gt;=-0.1</formula>
    </cfRule>
    <cfRule type="expression" dxfId="136" priority="262" stopIfTrue="1">
      <formula>I7-C7&lt;-0.1</formula>
    </cfRule>
    <cfRule type="expression" dxfId="135"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134" priority="243">
      <formula>I8-C8&gt;=-0.1</formula>
    </cfRule>
    <cfRule type="expression" dxfId="133" priority="241" stopIfTrue="1">
      <formula>I8-C8&lt;=-0.2</formula>
    </cfRule>
    <cfRule type="expression" dxfId="132" priority="242" stopIfTrue="1">
      <formula>I8-C8&lt;-0.1</formula>
    </cfRule>
  </conditionalFormatting>
  <conditionalFormatting sqref="I9">
    <cfRule type="expression" dxfId="131" priority="237" stopIfTrue="1">
      <formula>I9-C9&lt;-0.1</formula>
    </cfRule>
    <cfRule type="expression" dxfId="130" priority="238">
      <formula>I9-C9&gt;=-0.1</formula>
    </cfRule>
    <cfRule type="expression" dxfId="129"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128" priority="233">
      <formula>I10-C10&gt;=-0.1</formula>
    </cfRule>
    <cfRule type="expression" dxfId="127" priority="232" stopIfTrue="1">
      <formula>I10-C10&lt;-0.1</formula>
    </cfRule>
    <cfRule type="expression" dxfId="126"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8">
    <cfRule type="expression" dxfId="125" priority="74">
      <formula>AND(C13="x", I13="no")</formula>
    </cfRule>
  </conditionalFormatting>
  <conditionalFormatting sqref="I13:M18">
    <cfRule type="expression" priority="7" stopIfTrue="1">
      <formula>I13=""</formula>
    </cfRule>
    <cfRule type="expression" priority="8" stopIfTrue="1">
      <formula>(J13&lt;&gt;"")</formula>
    </cfRule>
    <cfRule type="expression" dxfId="124" priority="9" stopIfTrue="1">
      <formula>I13="yes"</formula>
    </cfRule>
  </conditionalFormatting>
  <conditionalFormatting sqref="J7">
    <cfRule type="expression" dxfId="123" priority="270" stopIfTrue="1">
      <formula>J7-D7&lt;=-0.2</formula>
    </cfRule>
    <cfRule type="expression" dxfId="122" priority="271" stopIfTrue="1">
      <formula>J7-D7&lt;-0.1</formula>
    </cfRule>
    <cfRule type="containsBlanks" priority="269" stopIfTrue="1">
      <formula>LEN(TRIM(J7))=0</formula>
    </cfRule>
    <cfRule type="expression" dxfId="121"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120" priority="218">
      <formula>J8-D8&gt;=-0.1</formula>
    </cfRule>
    <cfRule type="expression" dxfId="119" priority="217" stopIfTrue="1">
      <formula>J8-D8&lt;-0.1</formula>
    </cfRule>
    <cfRule type="expression" dxfId="118"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117" priority="223">
      <formula>J9-D9&gt;=-0.1</formula>
    </cfRule>
    <cfRule type="expression" dxfId="116" priority="222" stopIfTrue="1">
      <formula>J9-D9&lt;-0.1</formula>
    </cfRule>
    <cfRule type="expression" dxfId="115" priority="221" stopIfTrue="1">
      <formula>J9-D9&lt;=-0.2</formula>
    </cfRule>
    <cfRule type="containsBlanks" priority="220" stopIfTrue="1">
      <formula>LEN(TRIM(J9))=0</formula>
    </cfRule>
  </conditionalFormatting>
  <conditionalFormatting sqref="J10">
    <cfRule type="expression" dxfId="114" priority="228">
      <formula>J10-D10&gt;=-0.1</formula>
    </cfRule>
    <cfRule type="expression" dxfId="113" priority="227" stopIfTrue="1">
      <formula>J10-D10&lt;-0.1</formula>
    </cfRule>
    <cfRule type="expression" dxfId="112"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8">
    <cfRule type="expression" dxfId="111" priority="58">
      <formula>AND(OR(C13="x",D13="x"), J13="no")</formula>
    </cfRule>
  </conditionalFormatting>
  <conditionalFormatting sqref="K7">
    <cfRule type="expression" dxfId="110" priority="257" stopIfTrue="1">
      <formula>K7-E7&lt;-0.1</formula>
    </cfRule>
    <cfRule type="expression" dxfId="109"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108"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107" priority="211" stopIfTrue="1">
      <formula>K8-E8&lt;=-0.2</formula>
    </cfRule>
    <cfRule type="expression" dxfId="106" priority="212" stopIfTrue="1">
      <formula>K8-E8&lt;-0.1</formula>
    </cfRule>
    <cfRule type="expression" dxfId="105" priority="213">
      <formula>K8-E8&gt;=-0.1</formula>
    </cfRule>
  </conditionalFormatting>
  <conditionalFormatting sqref="K9">
    <cfRule type="expression" dxfId="104" priority="206" stopIfTrue="1">
      <formula>K9-E9&lt;=-0.2</formula>
    </cfRule>
    <cfRule type="expression" dxfId="103" priority="208">
      <formula>K9-E9&gt;=-0.1</formula>
    </cfRule>
    <cfRule type="expression" dxfId="102"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101" priority="203">
      <formula>K10-E10&gt;=-0.1</formula>
    </cfRule>
    <cfRule type="expression" dxfId="100" priority="202" stopIfTrue="1">
      <formula>K10-E10&lt;-0.1</formula>
    </cfRule>
    <cfRule type="expression" dxfId="99" priority="201" stopIfTrue="1">
      <formula>K10-E10&lt;=-0.2</formula>
    </cfRule>
    <cfRule type="containsBlanks" priority="200" stopIfTrue="1">
      <formula>LEN(TRIM(K10))=0</formula>
    </cfRule>
  </conditionalFormatting>
  <conditionalFormatting sqref="K13:K18">
    <cfRule type="expression" dxfId="98" priority="42">
      <formula>AND(OR(C13="x", D13="x",E13="x"), K13="no")</formula>
    </cfRule>
  </conditionalFormatting>
  <conditionalFormatting sqref="L7">
    <cfRule type="expression" dxfId="97" priority="252" stopIfTrue="1">
      <formula>L7-F7&lt;-0.1</formula>
    </cfRule>
    <cfRule type="expression" dxfId="96"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95" priority="253">
      <formula>L7-F7&gt;=-0.1</formula>
    </cfRule>
  </conditionalFormatting>
  <conditionalFormatting sqref="L8">
    <cfRule type="expression" dxfId="94" priority="188">
      <formula>L8-F8&gt;=-0.1</formula>
    </cfRule>
    <cfRule type="expression" dxfId="93" priority="187" stopIfTrue="1">
      <formula>L8-F8&lt;-0.1</formula>
    </cfRule>
    <cfRule type="expression" dxfId="92"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91" priority="193">
      <formula>L9-F9&gt;=-0.1</formula>
    </cfRule>
    <cfRule type="expression" dxfId="90" priority="192" stopIfTrue="1">
      <formula>L9-F9&lt;-0.1</formula>
    </cfRule>
    <cfRule type="expression" dxfId="89"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88" priority="198">
      <formula>L10-F10&gt;=-0.1</formula>
    </cfRule>
    <cfRule type="expression" dxfId="87" priority="197" stopIfTrue="1">
      <formula>L10-F10&lt;-0.1</formula>
    </cfRule>
    <cfRule type="expression" dxfId="86"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8">
    <cfRule type="expression" dxfId="85" priority="26">
      <formula>AND(OR(C13="x", D13="x", E13="x",F13="x"), L13="no")</formula>
    </cfRule>
  </conditionalFormatting>
  <conditionalFormatting sqref="M7">
    <cfRule type="containsBlanks" priority="245" stopIfTrue="1">
      <formula>LEN(TRIM(M7))=0</formula>
    </cfRule>
    <cfRule type="expression" dxfId="84" priority="247" stopIfTrue="1">
      <formula>M7-G7&lt;-0.1</formula>
    </cfRule>
    <cfRule type="expression" dxfId="83" priority="248">
      <formula>M7-G7&gt;=-0.1</formula>
    </cfRule>
    <cfRule type="expression" dxfId="82"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81"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80" priority="182" stopIfTrue="1">
      <formula>M8-G8&lt;-0.1</formula>
    </cfRule>
    <cfRule type="expression" dxfId="79" priority="181" stopIfTrue="1">
      <formula>M8-G8&lt;=-0.2</formula>
    </cfRule>
  </conditionalFormatting>
  <conditionalFormatting sqref="M9">
    <cfRule type="expression" dxfId="78" priority="178">
      <formula>M9-G9&gt;=-0.1</formula>
    </cfRule>
    <cfRule type="expression" dxfId="77" priority="177" stopIfTrue="1">
      <formula>M9-G9&lt;-0.1</formula>
    </cfRule>
    <cfRule type="expression" dxfId="76"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5" priority="173">
      <formula>M10-G10&gt;=-0.1</formula>
    </cfRule>
    <cfRule type="expression" dxfId="74" priority="172" stopIfTrue="1">
      <formula>M10-G10&lt;-0.1</formula>
    </cfRule>
    <cfRule type="expression" dxfId="73"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8">
    <cfRule type="expression" dxfId="72"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8">
    <cfRule type="expression" dxfId="71" priority="1" stopIfTrue="1">
      <formula>$A7=""</formula>
    </cfRule>
  </conditionalFormatting>
  <conditionalFormatting sqref="O22:O25">
    <cfRule type="dataBar" priority="91">
      <dataBar showValue="0">
        <cfvo type="num" val="0"/>
        <cfvo type="num" val="1"/>
        <color theme="4" tint="0.39997558519241921"/>
      </dataBar>
      <extLst>
        <ext xmlns:x14="http://schemas.microsoft.com/office/spreadsheetml/2009/9/main" uri="{B025F937-C7B1-47D3-B67F-A62EFF666E3E}">
          <x14:id>{04CE9A56-8DCF-4260-B062-785BDF85A820}</x14:id>
        </ext>
      </extLst>
    </cfRule>
    <cfRule type="cellIs" dxfId="70" priority="90" stopIfTrue="1" operator="greaterThan">
      <formula>1</formula>
    </cfRule>
  </conditionalFormatting>
  <conditionalFormatting sqref="O28:O30">
    <cfRule type="dataBar" priority="89">
      <dataBar showValue="0">
        <cfvo type="num" val="0"/>
        <cfvo type="num" val="1"/>
        <color theme="4" tint="0.39997558519241921"/>
      </dataBar>
      <extLst>
        <ext xmlns:x14="http://schemas.microsoft.com/office/spreadsheetml/2009/9/main" uri="{B025F937-C7B1-47D3-B67F-A62EFF666E3E}">
          <x14:id>{DD25E152-F388-431C-AEDF-1A5AA341FDFC}</x14:id>
        </ext>
      </extLst>
    </cfRule>
    <cfRule type="cellIs" dxfId="69" priority="88" stopIfTrue="1" operator="greaterThan">
      <formula>1</formula>
    </cfRule>
  </conditionalFormatting>
  <dataValidations count="1">
    <dataValidation type="list" allowBlank="1" showInputMessage="1" showErrorMessage="1" sqref="C13:H18" xr:uid="{00000000-0002-0000-10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C14F7560-2645-4AD6-8B5D-44C70E0304F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N13:N18</xm:sqref>
        </x14:conditionalFormatting>
        <x14:conditionalFormatting xmlns:xm="http://schemas.microsoft.com/office/excel/2006/main">
          <x14:cfRule type="dataBar" id="{04CE9A56-8DCF-4260-B062-785BDF85A820}">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O22:O25</xm:sqref>
        </x14:conditionalFormatting>
        <x14:conditionalFormatting xmlns:xm="http://schemas.microsoft.com/office/excel/2006/main">
          <x14:cfRule type="dataBar" id="{DD25E152-F388-431C-AEDF-1A5AA341FDFC}">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O28:O30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Sheet1!$A$4:$A$5</xm:f>
          </x14:formula1>
          <xm:sqref>I13:M18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A1:Q31"/>
  <sheetViews>
    <sheetView topLeftCell="A4" zoomScale="90" zoomScaleNormal="90" workbookViewId="0">
      <selection activeCell="B16" sqref="B16"/>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252</v>
      </c>
      <c r="B2" s="37" t="s">
        <v>253</v>
      </c>
    </row>
    <row r="3" spans="1:17" s="20" customFormat="1" ht="62.1" customHeight="1" x14ac:dyDescent="0.3">
      <c r="A3" s="14" t="s">
        <v>66</v>
      </c>
      <c r="B3" s="14" t="s">
        <v>67</v>
      </c>
    </row>
    <row r="4" spans="1:17" ht="201.95" customHeight="1" x14ac:dyDescent="0.25">
      <c r="A4" s="37" t="s">
        <v>262</v>
      </c>
      <c r="B4" s="52"/>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263</v>
      </c>
      <c r="B7" s="1"/>
      <c r="C7" s="58"/>
      <c r="D7" s="59"/>
      <c r="E7" s="59">
        <v>0.5</v>
      </c>
      <c r="F7" s="59">
        <v>1</v>
      </c>
      <c r="G7" s="60">
        <v>1</v>
      </c>
      <c r="H7" s="61"/>
      <c r="I7" s="58">
        <v>0</v>
      </c>
      <c r="J7" s="59">
        <v>0</v>
      </c>
      <c r="K7" s="59">
        <v>0.01</v>
      </c>
      <c r="L7" s="59"/>
      <c r="M7" s="59">
        <v>1</v>
      </c>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IF(M9&lt;&gt;"",M9-G9,(IF(L9&lt;&gt;"",L9-F9,(IF(K9&lt;&gt;"",K9-E9,(IF(J9&lt;&gt;"",J9-D9,(IF(I9&lt;&gt;"",I9-C9,0)))))))))</f>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256</v>
      </c>
      <c r="B13" s="1"/>
      <c r="C13" s="31"/>
      <c r="D13" s="32" t="s">
        <v>92</v>
      </c>
      <c r="E13" s="32"/>
      <c r="F13" s="32"/>
      <c r="G13" s="33"/>
      <c r="H13" s="67"/>
      <c r="I13" s="31"/>
      <c r="J13" s="32" t="s">
        <v>97</v>
      </c>
      <c r="K13" s="32"/>
      <c r="L13" s="32"/>
      <c r="M13" s="85" t="s">
        <v>93</v>
      </c>
      <c r="N13" s="95">
        <f>IF(COUNTIF(I13:M13,"yes")&gt;0,1,(IF(OR(AND(C13="x",I13="no"),(AND(D13="x",J13="no")),(AND(E13="x",K13="no")),(AND(F13="x",L13="no")),(AND(G13="x",M13="no")))=FALSE,2,3)))</f>
        <v>1</v>
      </c>
      <c r="P13" s="49"/>
      <c r="Q13" s="49"/>
    </row>
    <row r="14" spans="1:17" ht="21.6" customHeight="1" x14ac:dyDescent="0.25">
      <c r="A14" t="s">
        <v>257</v>
      </c>
      <c r="B14" s="1"/>
      <c r="C14" s="31"/>
      <c r="D14" s="32" t="s">
        <v>92</v>
      </c>
      <c r="E14" s="32"/>
      <c r="F14" s="32"/>
      <c r="G14" s="33"/>
      <c r="H14" s="67"/>
      <c r="I14" s="31"/>
      <c r="J14" s="32" t="s">
        <v>97</v>
      </c>
      <c r="K14" s="32"/>
      <c r="L14" s="32"/>
      <c r="M14" s="85" t="s">
        <v>93</v>
      </c>
      <c r="N14" s="95">
        <f t="shared" ref="N14:N18" si="2">IF(COUNTIF(I14:M14,"yes")&gt;0,1,(IF(OR(AND(C14="x",I14="no"),(AND(D14="x",J14="no")),(AND(E14="x",K14="no")),(AND(F14="x",L14="no")),(AND(G14="x",M14="no")))=FALSE,2,3)))</f>
        <v>1</v>
      </c>
      <c r="P14" s="49"/>
      <c r="Q14" s="49"/>
    </row>
    <row r="15" spans="1:17" ht="34.5" customHeight="1" x14ac:dyDescent="0.25">
      <c r="A15" s="1" t="s">
        <v>258</v>
      </c>
      <c r="B15" s="1"/>
      <c r="C15" s="31"/>
      <c r="D15" s="32" t="s">
        <v>92</v>
      </c>
      <c r="E15" s="32"/>
      <c r="F15" s="32"/>
      <c r="G15" s="33"/>
      <c r="H15" s="67"/>
      <c r="I15" s="31"/>
      <c r="J15" s="32" t="s">
        <v>97</v>
      </c>
      <c r="K15" s="32"/>
      <c r="L15" s="32"/>
      <c r="M15" s="85" t="s">
        <v>93</v>
      </c>
      <c r="N15" s="95">
        <f t="shared" si="2"/>
        <v>1</v>
      </c>
      <c r="P15" s="49"/>
      <c r="Q15" s="49"/>
    </row>
    <row r="16" spans="1:17" ht="21.6" customHeight="1" x14ac:dyDescent="0.25">
      <c r="A16" t="s">
        <v>264</v>
      </c>
      <c r="B16" s="1"/>
      <c r="C16" s="112"/>
      <c r="D16" s="113"/>
      <c r="E16" s="113" t="s">
        <v>92</v>
      </c>
      <c r="F16" s="113"/>
      <c r="G16" s="114"/>
      <c r="H16" s="67"/>
      <c r="I16" s="112"/>
      <c r="J16" s="113" t="s">
        <v>97</v>
      </c>
      <c r="K16" s="113" t="s">
        <v>97</v>
      </c>
      <c r="L16" s="113" t="s">
        <v>97</v>
      </c>
      <c r="M16" s="115" t="s">
        <v>97</v>
      </c>
      <c r="N16" s="95">
        <f t="shared" si="2"/>
        <v>3</v>
      </c>
      <c r="P16" s="49"/>
      <c r="Q16" s="49"/>
    </row>
    <row r="17" spans="1:17" ht="21.6" customHeight="1" x14ac:dyDescent="0.25">
      <c r="A17" s="1" t="s">
        <v>260</v>
      </c>
      <c r="B17" s="1"/>
      <c r="C17" s="112"/>
      <c r="D17" s="113"/>
      <c r="E17" s="113" t="s">
        <v>92</v>
      </c>
      <c r="F17" s="113"/>
      <c r="G17" s="114"/>
      <c r="H17" s="67"/>
      <c r="I17" s="112"/>
      <c r="J17" s="113" t="s">
        <v>97</v>
      </c>
      <c r="K17" s="113" t="s">
        <v>97</v>
      </c>
      <c r="L17" s="113" t="s">
        <v>97</v>
      </c>
      <c r="M17" s="115" t="s">
        <v>93</v>
      </c>
      <c r="N17" s="95">
        <f t="shared" si="2"/>
        <v>1</v>
      </c>
      <c r="P17" s="49"/>
      <c r="Q17" s="49"/>
    </row>
    <row r="18" spans="1:17" ht="29.1" customHeight="1" thickBot="1" x14ac:dyDescent="0.3">
      <c r="A18" s="19" t="s">
        <v>261</v>
      </c>
      <c r="B18" s="1"/>
      <c r="C18" s="34"/>
      <c r="D18" s="35"/>
      <c r="E18" s="35"/>
      <c r="F18" s="35" t="s">
        <v>92</v>
      </c>
      <c r="G18" s="36"/>
      <c r="H18" s="67"/>
      <c r="I18" s="34"/>
      <c r="J18" s="35" t="s">
        <v>97</v>
      </c>
      <c r="K18" s="35" t="s">
        <v>97</v>
      </c>
      <c r="L18" s="35" t="s">
        <v>97</v>
      </c>
      <c r="M18" s="86" t="s">
        <v>97</v>
      </c>
      <c r="N18" s="95">
        <f t="shared" si="2"/>
        <v>3</v>
      </c>
      <c r="P18" s="49"/>
      <c r="Q18" s="49"/>
    </row>
    <row r="20" spans="1:17" s="19" customFormat="1" ht="38.1" customHeight="1" thickBot="1" x14ac:dyDescent="0.35">
      <c r="C20" s="21"/>
      <c r="D20" s="47"/>
      <c r="E20" s="47" t="s">
        <v>99</v>
      </c>
      <c r="F20" s="47"/>
      <c r="G20" s="47"/>
      <c r="H20" s="47"/>
      <c r="I20" s="47"/>
      <c r="J20" s="47"/>
      <c r="K20" s="47" t="s">
        <v>100</v>
      </c>
      <c r="L20" s="47"/>
      <c r="M20" s="21"/>
    </row>
    <row r="21" spans="1:17" ht="32.1" customHeight="1" thickBot="1" x14ac:dyDescent="0.35">
      <c r="A21" s="65" t="s">
        <v>101</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ht="18" customHeight="1" thickBot="1" x14ac:dyDescent="0.3">
      <c r="A22" t="s">
        <v>103</v>
      </c>
      <c r="C22" s="8"/>
      <c r="D22" s="9"/>
      <c r="E22" s="9"/>
      <c r="F22" s="9"/>
      <c r="G22" s="9"/>
      <c r="H22" s="10">
        <f>SUM(C22:G22)</f>
        <v>0</v>
      </c>
      <c r="I22" s="4"/>
      <c r="J22" s="3"/>
      <c r="K22" s="3"/>
      <c r="L22" s="3"/>
      <c r="M22" s="3"/>
      <c r="N22" s="12">
        <f>SUM(I22:M22)</f>
        <v>0</v>
      </c>
      <c r="O22" s="59">
        <f>IFERROR(N22/H22,0)</f>
        <v>0</v>
      </c>
      <c r="P22" s="49"/>
      <c r="Q22" s="49"/>
    </row>
    <row r="23" spans="1:17" ht="15.75" thickBot="1" x14ac:dyDescent="0.3">
      <c r="A23" t="s">
        <v>104</v>
      </c>
      <c r="C23" s="4"/>
      <c r="D23" s="3"/>
      <c r="E23" s="3"/>
      <c r="F23" s="3"/>
      <c r="G23" s="3"/>
      <c r="H23" s="10">
        <f t="shared" ref="H23:H24" si="3">SUM(C23:G23)</f>
        <v>0</v>
      </c>
      <c r="I23" s="4"/>
      <c r="J23" s="3"/>
      <c r="K23" s="3"/>
      <c r="L23" s="3"/>
      <c r="M23" s="3"/>
      <c r="N23" s="12">
        <f t="shared" ref="N23:N25" si="4">SUM(I23:M23)</f>
        <v>0</v>
      </c>
      <c r="O23" s="59">
        <f t="shared" ref="O23:O25" si="5">IFERROR(N23/H23,0)</f>
        <v>0</v>
      </c>
      <c r="P23" s="49"/>
      <c r="Q23" s="49"/>
    </row>
    <row r="24" spans="1:17" x14ac:dyDescent="0.25">
      <c r="A24" t="s">
        <v>105</v>
      </c>
      <c r="C24" s="15"/>
      <c r="D24" s="16"/>
      <c r="E24" s="16"/>
      <c r="F24" s="16"/>
      <c r="G24" s="16"/>
      <c r="H24" s="38">
        <f t="shared" si="3"/>
        <v>0</v>
      </c>
      <c r="I24" s="15"/>
      <c r="J24" s="16"/>
      <c r="K24" s="16"/>
      <c r="L24" s="16"/>
      <c r="M24" s="16"/>
      <c r="N24" s="39">
        <f t="shared" si="4"/>
        <v>0</v>
      </c>
      <c r="O24" s="59">
        <f t="shared" si="5"/>
        <v>0</v>
      </c>
      <c r="P24" s="49"/>
      <c r="Q24" s="49"/>
    </row>
    <row r="25" spans="1:17" ht="15.75" thickBot="1" x14ac:dyDescent="0.3">
      <c r="A25" s="22" t="s">
        <v>106</v>
      </c>
      <c r="B25" s="22"/>
      <c r="C25" s="40">
        <f>SUM(C22:C24)</f>
        <v>0</v>
      </c>
      <c r="D25" s="41">
        <f t="shared" ref="D25:G25" si="6">SUM(D22:D24)</f>
        <v>0</v>
      </c>
      <c r="E25" s="41">
        <f t="shared" si="6"/>
        <v>0</v>
      </c>
      <c r="F25" s="41">
        <f t="shared" si="6"/>
        <v>0</v>
      </c>
      <c r="G25" s="42">
        <f t="shared" si="6"/>
        <v>0</v>
      </c>
      <c r="H25" s="43">
        <f>SUM(C25:G25)</f>
        <v>0</v>
      </c>
      <c r="I25" s="44">
        <f>SUM(I22:I24)</f>
        <v>0</v>
      </c>
      <c r="J25" s="45">
        <f t="shared" ref="J25:M25" si="7">SUM(J22:J24)</f>
        <v>0</v>
      </c>
      <c r="K25" s="45">
        <f t="shared" si="7"/>
        <v>0</v>
      </c>
      <c r="L25" s="45">
        <f t="shared" si="7"/>
        <v>0</v>
      </c>
      <c r="M25" s="45">
        <f t="shared" si="7"/>
        <v>0</v>
      </c>
      <c r="N25" s="46">
        <f t="shared" si="4"/>
        <v>0</v>
      </c>
      <c r="O25" s="59">
        <f t="shared" si="5"/>
        <v>0</v>
      </c>
      <c r="P25" s="49"/>
      <c r="Q25" s="49"/>
    </row>
    <row r="26" spans="1:17" s="19" customFormat="1" ht="38.1" customHeight="1" thickTop="1" thickBot="1" x14ac:dyDescent="0.35">
      <c r="C26" s="21"/>
      <c r="D26" s="21"/>
      <c r="E26" s="47" t="s">
        <v>107</v>
      </c>
      <c r="F26" s="47"/>
      <c r="G26" s="47"/>
      <c r="H26" s="47"/>
      <c r="I26" s="47"/>
      <c r="J26" s="47"/>
      <c r="K26" s="47" t="s">
        <v>108</v>
      </c>
      <c r="L26" s="47"/>
      <c r="M26" s="21"/>
      <c r="N26" s="21"/>
    </row>
    <row r="27" spans="1:17" ht="32.1" customHeight="1" thickBot="1" x14ac:dyDescent="0.35">
      <c r="A27" s="65" t="s">
        <v>109</v>
      </c>
      <c r="B27" s="68"/>
      <c r="C27" s="27" t="s">
        <v>74</v>
      </c>
      <c r="D27" s="28" t="s">
        <v>75</v>
      </c>
      <c r="E27" s="28" t="s">
        <v>76</v>
      </c>
      <c r="F27" s="28" t="s">
        <v>77</v>
      </c>
      <c r="G27" s="29" t="s">
        <v>78</v>
      </c>
      <c r="H27" s="30" t="s">
        <v>102</v>
      </c>
      <c r="I27" s="5" t="s">
        <v>74</v>
      </c>
      <c r="J27" s="6" t="s">
        <v>75</v>
      </c>
      <c r="K27" s="6" t="s">
        <v>76</v>
      </c>
      <c r="L27" s="6" t="s">
        <v>77</v>
      </c>
      <c r="M27" s="6" t="s">
        <v>78</v>
      </c>
      <c r="N27" s="7" t="s">
        <v>102</v>
      </c>
      <c r="O27" s="18" t="s">
        <v>79</v>
      </c>
      <c r="P27" s="57" t="s">
        <v>81</v>
      </c>
      <c r="Q27" s="57" t="s">
        <v>82</v>
      </c>
    </row>
    <row r="28" spans="1:17" x14ac:dyDescent="0.25">
      <c r="A28" t="s">
        <v>110</v>
      </c>
      <c r="C28" s="8"/>
      <c r="D28" s="9"/>
      <c r="E28" s="9"/>
      <c r="F28" s="9"/>
      <c r="G28" s="9"/>
      <c r="H28" s="11">
        <f t="shared" ref="H28:H29" si="8">SUM(C28:G28)</f>
        <v>0</v>
      </c>
      <c r="I28" s="8"/>
      <c r="J28" s="9"/>
      <c r="K28" s="9"/>
      <c r="L28" s="9"/>
      <c r="M28" s="9"/>
      <c r="N28" s="11">
        <f t="shared" ref="N28:N29" si="9">SUM(I28:M28)</f>
        <v>0</v>
      </c>
      <c r="O28" s="59">
        <f t="shared" ref="O28:O30" si="10">IFERROR(N28/H28,0)</f>
        <v>0</v>
      </c>
      <c r="P28" s="49"/>
      <c r="Q28" s="49"/>
    </row>
    <row r="29" spans="1:17" x14ac:dyDescent="0.25">
      <c r="A29" t="s">
        <v>111</v>
      </c>
      <c r="C29" s="15"/>
      <c r="D29" s="16"/>
      <c r="E29" s="16"/>
      <c r="F29" s="16"/>
      <c r="G29" s="16"/>
      <c r="H29" s="17">
        <f t="shared" si="8"/>
        <v>0</v>
      </c>
      <c r="I29" s="15"/>
      <c r="J29" s="16"/>
      <c r="K29" s="16"/>
      <c r="L29" s="16"/>
      <c r="M29" s="16"/>
      <c r="N29" s="17">
        <f t="shared" si="9"/>
        <v>0</v>
      </c>
      <c r="O29" s="59">
        <f t="shared" si="10"/>
        <v>0</v>
      </c>
      <c r="P29" s="49"/>
      <c r="Q29" s="49"/>
    </row>
    <row r="30" spans="1:17" ht="15.75" thickBot="1" x14ac:dyDescent="0.3">
      <c r="A30" s="22" t="s">
        <v>112</v>
      </c>
      <c r="B30" s="22"/>
      <c r="C30" s="40">
        <f>SUM(C26:C29)</f>
        <v>0</v>
      </c>
      <c r="D30" s="41">
        <f t="shared" ref="D30:G30" si="11">SUM(D26:D29)</f>
        <v>0</v>
      </c>
      <c r="E30" s="41">
        <f t="shared" si="11"/>
        <v>0</v>
      </c>
      <c r="F30" s="41">
        <f t="shared" si="11"/>
        <v>0</v>
      </c>
      <c r="G30" s="42">
        <f t="shared" si="11"/>
        <v>0</v>
      </c>
      <c r="H30" s="43">
        <f>SUM(C30:G30)</f>
        <v>0</v>
      </c>
      <c r="I30" s="44">
        <f>SUM(I26:I29)</f>
        <v>0</v>
      </c>
      <c r="J30" s="45">
        <f t="shared" ref="J30:M30" si="12">SUM(J26:J29)</f>
        <v>0</v>
      </c>
      <c r="K30" s="45">
        <f t="shared" si="12"/>
        <v>0</v>
      </c>
      <c r="L30" s="45">
        <f t="shared" si="12"/>
        <v>0</v>
      </c>
      <c r="M30" s="45">
        <f t="shared" si="12"/>
        <v>0</v>
      </c>
      <c r="N30" s="46">
        <f>SUM(I30:M30)</f>
        <v>0</v>
      </c>
      <c r="O30" s="59">
        <f t="shared" si="10"/>
        <v>0</v>
      </c>
      <c r="P30" s="49"/>
      <c r="Q30" s="49"/>
    </row>
    <row r="31" spans="1:17" ht="15.75" thickTop="1" x14ac:dyDescent="0.25"/>
  </sheetData>
  <conditionalFormatting sqref="I7">
    <cfRule type="expression" dxfId="68" priority="264">
      <formula>I7-C7&gt;=-0.1</formula>
    </cfRule>
    <cfRule type="expression" dxfId="67" priority="263" stopIfTrue="1">
      <formula>I7-C7&lt;-0.1</formula>
    </cfRule>
    <cfRule type="expression" dxfId="66" priority="262" stopIfTrue="1">
      <formula>I7-C7&lt;=-0.2</formula>
    </cfRule>
    <cfRule type="containsBlanks" priority="261" stopIfTrue="1">
      <formula>LEN(TRIM(I7))=0</formula>
    </cfRule>
    <cfRule type="iconSet" priority="260">
      <iconSet iconSet="5Quarters">
        <cfvo type="percent" val="0"/>
        <cfvo type="num" val="0.25"/>
        <cfvo type="num" val="0.5"/>
        <cfvo type="num" val="0.75"/>
        <cfvo type="num" val="1"/>
      </iconSet>
    </cfRule>
  </conditionalFormatting>
  <conditionalFormatting sqref="I8">
    <cfRule type="iconSet" priority="240">
      <iconSet iconSet="5Quarters">
        <cfvo type="percent" val="0"/>
        <cfvo type="num" val="0.25"/>
        <cfvo type="num" val="0.5"/>
        <cfvo type="num" val="0.75"/>
        <cfvo type="num" val="1"/>
      </iconSet>
    </cfRule>
    <cfRule type="containsBlanks" priority="241" stopIfTrue="1">
      <formula>LEN(TRIM(I8))=0</formula>
    </cfRule>
    <cfRule type="expression" dxfId="65" priority="244">
      <formula>I8-C8&gt;=-0.1</formula>
    </cfRule>
    <cfRule type="expression" dxfId="64" priority="242" stopIfTrue="1">
      <formula>I8-C8&lt;=-0.2</formula>
    </cfRule>
    <cfRule type="expression" dxfId="63" priority="243" stopIfTrue="1">
      <formula>I8-C8&lt;-0.1</formula>
    </cfRule>
  </conditionalFormatting>
  <conditionalFormatting sqref="I9">
    <cfRule type="expression" dxfId="62" priority="238" stopIfTrue="1">
      <formula>I9-C9&lt;-0.1</formula>
    </cfRule>
    <cfRule type="expression" dxfId="61" priority="239">
      <formula>I9-C9&gt;=-0.1</formula>
    </cfRule>
    <cfRule type="expression" dxfId="60" priority="237" stopIfTrue="1">
      <formula>I9-C9&lt;=-0.2</formula>
    </cfRule>
    <cfRule type="containsBlanks" priority="236" stopIfTrue="1">
      <formula>LEN(TRIM(I9))=0</formula>
    </cfRule>
    <cfRule type="iconSet" priority="235">
      <iconSet iconSet="5Quarters">
        <cfvo type="percent" val="0"/>
        <cfvo type="num" val="0.25"/>
        <cfvo type="num" val="0.5"/>
        <cfvo type="num" val="0.75"/>
        <cfvo type="num" val="1"/>
      </iconSet>
    </cfRule>
  </conditionalFormatting>
  <conditionalFormatting sqref="I10">
    <cfRule type="expression" dxfId="59" priority="234">
      <formula>I10-C10&gt;=-0.1</formula>
    </cfRule>
    <cfRule type="expression" dxfId="58" priority="233" stopIfTrue="1">
      <formula>I10-C10&lt;-0.1</formula>
    </cfRule>
    <cfRule type="expression" dxfId="57" priority="232" stopIfTrue="1">
      <formula>I10-C10&lt;=-0.2</formula>
    </cfRule>
    <cfRule type="containsBlanks" priority="231" stopIfTrue="1">
      <formula>LEN(TRIM(I10))=0</formula>
    </cfRule>
    <cfRule type="iconSet" priority="230">
      <iconSet iconSet="5Quarters">
        <cfvo type="percent" val="0"/>
        <cfvo type="num" val="0.25"/>
        <cfvo type="num" val="0.5"/>
        <cfvo type="num" val="0.75"/>
        <cfvo type="num" val="1"/>
      </iconSet>
    </cfRule>
  </conditionalFormatting>
  <conditionalFormatting sqref="I13:I18">
    <cfRule type="expression" dxfId="56" priority="75">
      <formula>AND(C13="x", I13="no")</formula>
    </cfRule>
  </conditionalFormatting>
  <conditionalFormatting sqref="I13:M18">
    <cfRule type="expression" priority="8" stopIfTrue="1">
      <formula>I13=""</formula>
    </cfRule>
    <cfRule type="expression" priority="9" stopIfTrue="1">
      <formula>(J13&lt;&gt;"")</formula>
    </cfRule>
    <cfRule type="expression" dxfId="55" priority="10" stopIfTrue="1">
      <formula>I13="yes"</formula>
    </cfRule>
  </conditionalFormatting>
  <conditionalFormatting sqref="J7">
    <cfRule type="expression" dxfId="54" priority="271" stopIfTrue="1">
      <formula>J7-D7&lt;=-0.2</formula>
    </cfRule>
    <cfRule type="expression" dxfId="53" priority="272" stopIfTrue="1">
      <formula>J7-D7&lt;-0.1</formula>
    </cfRule>
    <cfRule type="containsBlanks" priority="270" stopIfTrue="1">
      <formula>LEN(TRIM(J7))=0</formula>
    </cfRule>
    <cfRule type="expression" dxfId="52" priority="273">
      <formula>J7-D7&gt;=-0.1</formula>
    </cfRule>
    <cfRule type="iconSet" priority="265">
      <iconSet iconSet="5Quarters">
        <cfvo type="percent" val="0"/>
        <cfvo type="num" val="0.25"/>
        <cfvo type="num" val="0.5"/>
        <cfvo type="num" val="0.75"/>
        <cfvo type="num" val="1"/>
      </iconSet>
    </cfRule>
  </conditionalFormatting>
  <conditionalFormatting sqref="J8">
    <cfRule type="containsBlanks" priority="216" stopIfTrue="1">
      <formula>LEN(TRIM(J8))=0</formula>
    </cfRule>
    <cfRule type="expression" dxfId="51" priority="219">
      <formula>J8-D8&gt;=-0.1</formula>
    </cfRule>
    <cfRule type="expression" dxfId="50" priority="218" stopIfTrue="1">
      <formula>J8-D8&lt;-0.1</formula>
    </cfRule>
    <cfRule type="expression" dxfId="49" priority="217" stopIfTrue="1">
      <formula>J8-D8&lt;=-0.2</formula>
    </cfRule>
    <cfRule type="iconSet" priority="215">
      <iconSet iconSet="5Quarters">
        <cfvo type="percent" val="0"/>
        <cfvo type="num" val="0.25"/>
        <cfvo type="num" val="0.5"/>
        <cfvo type="num" val="0.75"/>
        <cfvo type="num" val="1"/>
      </iconSet>
    </cfRule>
  </conditionalFormatting>
  <conditionalFormatting sqref="J9">
    <cfRule type="iconSet" priority="220">
      <iconSet iconSet="5Quarters">
        <cfvo type="percent" val="0"/>
        <cfvo type="num" val="0.25"/>
        <cfvo type="num" val="0.5"/>
        <cfvo type="num" val="0.75"/>
        <cfvo type="num" val="1"/>
      </iconSet>
    </cfRule>
    <cfRule type="expression" dxfId="48" priority="224">
      <formula>J9-D9&gt;=-0.1</formula>
    </cfRule>
    <cfRule type="expression" dxfId="47" priority="223" stopIfTrue="1">
      <formula>J9-D9&lt;-0.1</formula>
    </cfRule>
    <cfRule type="expression" dxfId="46" priority="222" stopIfTrue="1">
      <formula>J9-D9&lt;=-0.2</formula>
    </cfRule>
    <cfRule type="containsBlanks" priority="221" stopIfTrue="1">
      <formula>LEN(TRIM(J9))=0</formula>
    </cfRule>
  </conditionalFormatting>
  <conditionalFormatting sqref="J10">
    <cfRule type="expression" dxfId="45" priority="229">
      <formula>J10-D10&gt;=-0.1</formula>
    </cfRule>
    <cfRule type="expression" dxfId="44" priority="228" stopIfTrue="1">
      <formula>J10-D10&lt;-0.1</formula>
    </cfRule>
    <cfRule type="expression" dxfId="43" priority="227" stopIfTrue="1">
      <formula>J10-D10&lt;=-0.2</formula>
    </cfRule>
    <cfRule type="iconSet" priority="225">
      <iconSet iconSet="5Quarters">
        <cfvo type="percent" val="0"/>
        <cfvo type="num" val="0.25"/>
        <cfvo type="num" val="0.5"/>
        <cfvo type="num" val="0.75"/>
        <cfvo type="num" val="1"/>
      </iconSet>
    </cfRule>
    <cfRule type="containsBlanks" priority="226" stopIfTrue="1">
      <formula>LEN(TRIM(J10))=0</formula>
    </cfRule>
  </conditionalFormatting>
  <conditionalFormatting sqref="J13:J18">
    <cfRule type="expression" dxfId="42" priority="59">
      <formula>AND(OR(C13="x",D13="x"), J13="no")</formula>
    </cfRule>
  </conditionalFormatting>
  <conditionalFormatting sqref="K7">
    <cfRule type="expression" dxfId="41" priority="258" stopIfTrue="1">
      <formula>K7-E7&lt;-0.1</formula>
    </cfRule>
    <cfRule type="expression" dxfId="40" priority="259">
      <formula>K7-E7&gt;=-0.1</formula>
    </cfRule>
    <cfRule type="iconSet" priority="255">
      <iconSet iconSet="5Quarters">
        <cfvo type="percent" val="0"/>
        <cfvo type="num" val="0.25"/>
        <cfvo type="num" val="0.5"/>
        <cfvo type="num" val="0.75"/>
        <cfvo type="num" val="1"/>
      </iconSet>
    </cfRule>
    <cfRule type="containsBlanks" priority="256" stopIfTrue="1">
      <formula>LEN(TRIM(K7))=0</formula>
    </cfRule>
    <cfRule type="expression" dxfId="39" priority="257" stopIfTrue="1">
      <formula>K7-E7&lt;=-0.2</formula>
    </cfRule>
  </conditionalFormatting>
  <conditionalFormatting sqref="K8">
    <cfRule type="iconSet" priority="210">
      <iconSet iconSet="5Quarters">
        <cfvo type="percent" val="0"/>
        <cfvo type="num" val="0.25"/>
        <cfvo type="num" val="0.5"/>
        <cfvo type="num" val="0.75"/>
        <cfvo type="num" val="1"/>
      </iconSet>
    </cfRule>
    <cfRule type="containsBlanks" priority="211" stopIfTrue="1">
      <formula>LEN(TRIM(K8))=0</formula>
    </cfRule>
    <cfRule type="expression" dxfId="38" priority="212" stopIfTrue="1">
      <formula>K8-E8&lt;=-0.2</formula>
    </cfRule>
    <cfRule type="expression" dxfId="37" priority="213" stopIfTrue="1">
      <formula>K8-E8&lt;-0.1</formula>
    </cfRule>
    <cfRule type="expression" dxfId="36" priority="214">
      <formula>K8-E8&gt;=-0.1</formula>
    </cfRule>
  </conditionalFormatting>
  <conditionalFormatting sqref="K9">
    <cfRule type="expression" dxfId="35" priority="207" stopIfTrue="1">
      <formula>K9-E9&lt;=-0.2</formula>
    </cfRule>
    <cfRule type="expression" dxfId="34" priority="209">
      <formula>K9-E9&gt;=-0.1</formula>
    </cfRule>
    <cfRule type="expression" dxfId="33" priority="208" stopIfTrue="1">
      <formula>K9-E9&lt;-0.1</formula>
    </cfRule>
    <cfRule type="containsBlanks" priority="206" stopIfTrue="1">
      <formula>LEN(TRIM(K9))=0</formula>
    </cfRule>
    <cfRule type="iconSet" priority="205">
      <iconSet iconSet="5Quarters">
        <cfvo type="percent" val="0"/>
        <cfvo type="num" val="0.25"/>
        <cfvo type="num" val="0.5"/>
        <cfvo type="num" val="0.75"/>
        <cfvo type="num" val="1"/>
      </iconSet>
    </cfRule>
  </conditionalFormatting>
  <conditionalFormatting sqref="K10">
    <cfRule type="iconSet" priority="200">
      <iconSet iconSet="5Quarters">
        <cfvo type="percent" val="0"/>
        <cfvo type="num" val="0.25"/>
        <cfvo type="num" val="0.5"/>
        <cfvo type="num" val="0.75"/>
        <cfvo type="num" val="1"/>
      </iconSet>
    </cfRule>
    <cfRule type="expression" dxfId="32" priority="204">
      <formula>K10-E10&gt;=-0.1</formula>
    </cfRule>
    <cfRule type="expression" dxfId="31" priority="203" stopIfTrue="1">
      <formula>K10-E10&lt;-0.1</formula>
    </cfRule>
    <cfRule type="expression" dxfId="30" priority="202" stopIfTrue="1">
      <formula>K10-E10&lt;=-0.2</formula>
    </cfRule>
    <cfRule type="containsBlanks" priority="201" stopIfTrue="1">
      <formula>LEN(TRIM(K10))=0</formula>
    </cfRule>
  </conditionalFormatting>
  <conditionalFormatting sqref="K13:K18">
    <cfRule type="expression" dxfId="29" priority="43">
      <formula>AND(OR(C13="x", D13="x",E13="x"), K13="no")</formula>
    </cfRule>
  </conditionalFormatting>
  <conditionalFormatting sqref="L7">
    <cfRule type="expression" dxfId="28" priority="253" stopIfTrue="1">
      <formula>L7-F7&lt;-0.1</formula>
    </cfRule>
    <cfRule type="expression" dxfId="27" priority="252" stopIfTrue="1">
      <formula>L7-F7&lt;=-0.2</formula>
    </cfRule>
    <cfRule type="containsBlanks" priority="251" stopIfTrue="1">
      <formula>LEN(TRIM(L7))=0</formula>
    </cfRule>
    <cfRule type="iconSet" priority="250">
      <iconSet iconSet="5Quarters">
        <cfvo type="percent" val="0"/>
        <cfvo type="num" val="0.25"/>
        <cfvo type="num" val="0.5"/>
        <cfvo type="num" val="0.75"/>
        <cfvo type="num" val="1"/>
      </iconSet>
    </cfRule>
    <cfRule type="expression" dxfId="26" priority="254">
      <formula>L7-F7&gt;=-0.1</formula>
    </cfRule>
  </conditionalFormatting>
  <conditionalFormatting sqref="L8">
    <cfRule type="expression" dxfId="25" priority="189">
      <formula>L8-F8&gt;=-0.1</formula>
    </cfRule>
    <cfRule type="expression" dxfId="24" priority="188" stopIfTrue="1">
      <formula>L8-F8&lt;-0.1</formula>
    </cfRule>
    <cfRule type="expression" dxfId="23" priority="187" stopIfTrue="1">
      <formula>L8-F8&lt;=-0.2</formula>
    </cfRule>
    <cfRule type="containsBlanks" priority="186" stopIfTrue="1">
      <formula>LEN(TRIM(L8))=0</formula>
    </cfRule>
    <cfRule type="iconSet" priority="185">
      <iconSet iconSet="5Quarters">
        <cfvo type="percent" val="0"/>
        <cfvo type="num" val="0.25"/>
        <cfvo type="num" val="0.5"/>
        <cfvo type="num" val="0.75"/>
        <cfvo type="num" val="1"/>
      </iconSet>
    </cfRule>
  </conditionalFormatting>
  <conditionalFormatting sqref="L9">
    <cfRule type="expression" dxfId="22" priority="194">
      <formula>L9-F9&gt;=-0.1</formula>
    </cfRule>
    <cfRule type="expression" dxfId="21" priority="193" stopIfTrue="1">
      <formula>L9-F9&lt;-0.1</formula>
    </cfRule>
    <cfRule type="expression" dxfId="20" priority="192" stopIfTrue="1">
      <formula>L9-F9&lt;=-0.2</formula>
    </cfRule>
    <cfRule type="containsBlanks" priority="191" stopIfTrue="1">
      <formula>LEN(TRIM(L9))=0</formula>
    </cfRule>
    <cfRule type="iconSet" priority="190">
      <iconSet iconSet="5Quarters">
        <cfvo type="percent" val="0"/>
        <cfvo type="num" val="0.25"/>
        <cfvo type="num" val="0.5"/>
        <cfvo type="num" val="0.75"/>
        <cfvo type="num" val="1"/>
      </iconSet>
    </cfRule>
  </conditionalFormatting>
  <conditionalFormatting sqref="L10">
    <cfRule type="expression" dxfId="19" priority="199">
      <formula>L10-F10&gt;=-0.1</formula>
    </cfRule>
    <cfRule type="expression" dxfId="18" priority="198" stopIfTrue="1">
      <formula>L10-F10&lt;-0.1</formula>
    </cfRule>
    <cfRule type="expression" dxfId="17" priority="197" stopIfTrue="1">
      <formula>L10-F10&lt;=-0.2</formula>
    </cfRule>
    <cfRule type="containsBlanks" priority="196" stopIfTrue="1">
      <formula>LEN(TRIM(L10))=0</formula>
    </cfRule>
    <cfRule type="iconSet" priority="195">
      <iconSet iconSet="5Quarters">
        <cfvo type="percent" val="0"/>
        <cfvo type="num" val="0.25"/>
        <cfvo type="num" val="0.5"/>
        <cfvo type="num" val="0.75"/>
        <cfvo type="num" val="1"/>
      </iconSet>
    </cfRule>
  </conditionalFormatting>
  <conditionalFormatting sqref="L13:L18">
    <cfRule type="expression" dxfId="16" priority="27">
      <formula>AND(OR(C13="x", D13="x", E13="x",F13="x"), L13="no")</formula>
    </cfRule>
  </conditionalFormatting>
  <conditionalFormatting sqref="M7">
    <cfRule type="containsBlanks" priority="246" stopIfTrue="1">
      <formula>LEN(TRIM(M7))=0</formula>
    </cfRule>
    <cfRule type="expression" dxfId="15" priority="248" stopIfTrue="1">
      <formula>M7-G7&lt;-0.1</formula>
    </cfRule>
    <cfRule type="expression" dxfId="14" priority="249">
      <formula>M7-G7&gt;=-0.1</formula>
    </cfRule>
    <cfRule type="expression" dxfId="13" priority="247" stopIfTrue="1">
      <formula>M7-G7&lt;=-0.2</formula>
    </cfRule>
    <cfRule type="iconSet" priority="245">
      <iconSet iconSet="5Quarters">
        <cfvo type="percent" val="0"/>
        <cfvo type="num" val="0.25"/>
        <cfvo type="num" val="0.5"/>
        <cfvo type="num" val="0.75"/>
        <cfvo type="num" val="1"/>
      </iconSet>
    </cfRule>
  </conditionalFormatting>
  <conditionalFormatting sqref="M8">
    <cfRule type="expression" dxfId="12" priority="184">
      <formula>M8-G8&gt;=-0.1</formula>
    </cfRule>
    <cfRule type="containsBlanks" priority="181" stopIfTrue="1">
      <formula>LEN(TRIM(M8))=0</formula>
    </cfRule>
    <cfRule type="iconSet" priority="180">
      <iconSet iconSet="5Quarters">
        <cfvo type="percent" val="0"/>
        <cfvo type="num" val="0.25"/>
        <cfvo type="num" val="0.5"/>
        <cfvo type="num" val="0.75"/>
        <cfvo type="num" val="1"/>
      </iconSet>
    </cfRule>
    <cfRule type="expression" dxfId="11" priority="183" stopIfTrue="1">
      <formula>M8-G8&lt;-0.1</formula>
    </cfRule>
    <cfRule type="expression" dxfId="10" priority="182" stopIfTrue="1">
      <formula>M8-G8&lt;=-0.2</formula>
    </cfRule>
  </conditionalFormatting>
  <conditionalFormatting sqref="M9">
    <cfRule type="expression" dxfId="9" priority="179">
      <formula>M9-G9&gt;=-0.1</formula>
    </cfRule>
    <cfRule type="expression" dxfId="8" priority="178" stopIfTrue="1">
      <formula>M9-G9&lt;-0.1</formula>
    </cfRule>
    <cfRule type="expression" dxfId="7" priority="177" stopIfTrue="1">
      <formula>M9-G9&lt;=-0.2</formula>
    </cfRule>
    <cfRule type="containsBlanks" priority="176" stopIfTrue="1">
      <formula>LEN(TRIM(M9))=0</formula>
    </cfRule>
    <cfRule type="iconSet" priority="175">
      <iconSet iconSet="5Quarters">
        <cfvo type="percent" val="0"/>
        <cfvo type="num" val="0.25"/>
        <cfvo type="num" val="0.5"/>
        <cfvo type="num" val="0.75"/>
        <cfvo type="num" val="1"/>
      </iconSet>
    </cfRule>
  </conditionalFormatting>
  <conditionalFormatting sqref="M10">
    <cfRule type="expression" dxfId="6" priority="174">
      <formula>M10-G10&gt;=-0.1</formula>
    </cfRule>
    <cfRule type="expression" dxfId="5" priority="173" stopIfTrue="1">
      <formula>M10-G10&lt;-0.1</formula>
    </cfRule>
    <cfRule type="expression" dxfId="4" priority="172" stopIfTrue="1">
      <formula>M10-G10&lt;=-0.2</formula>
    </cfRule>
    <cfRule type="containsBlanks" priority="171" stopIfTrue="1">
      <formula>LEN(TRIM(M10))=0</formula>
    </cfRule>
    <cfRule type="iconSet" priority="170">
      <iconSet iconSet="5Quarters">
        <cfvo type="percent" val="0"/>
        <cfvo type="num" val="0.25"/>
        <cfvo type="num" val="0.5"/>
        <cfvo type="num" val="0.75"/>
        <cfvo type="num" val="1"/>
      </iconSet>
    </cfRule>
  </conditionalFormatting>
  <conditionalFormatting sqref="M13:M18">
    <cfRule type="expression" dxfId="3" priority="11">
      <formula>AND(OR(C13="x", D13="x", E13="x", F13="x",G13="x"), M13="no")</formula>
    </cfRule>
  </conditionalFormatting>
  <conditionalFormatting sqref="N7:N10">
    <cfRule type="iconSet" priority="7">
      <iconSet iconSet="5Arrows" showValue="0">
        <cfvo type="percent" val="0"/>
        <cfvo type="num" val="-0.2"/>
        <cfvo type="num" val="-0.15"/>
        <cfvo type="num" val="-0.12"/>
        <cfvo type="num" val="-0.1"/>
      </iconSet>
    </cfRule>
  </conditionalFormatting>
  <conditionalFormatting sqref="N7:N18">
    <cfRule type="expression" dxfId="2" priority="1" stopIfTrue="1">
      <formula>$A7=""</formula>
    </cfRule>
  </conditionalFormatting>
  <conditionalFormatting sqref="O22:O25">
    <cfRule type="dataBar" priority="92">
      <dataBar showValue="0">
        <cfvo type="num" val="0"/>
        <cfvo type="num" val="1"/>
        <color theme="4" tint="0.39997558519241921"/>
      </dataBar>
      <extLst>
        <ext xmlns:x14="http://schemas.microsoft.com/office/spreadsheetml/2009/9/main" uri="{B025F937-C7B1-47D3-B67F-A62EFF666E3E}">
          <x14:id>{CB4114C2-D725-4A11-AAA5-DF71C7DF7BA6}</x14:id>
        </ext>
      </extLst>
    </cfRule>
    <cfRule type="cellIs" dxfId="1" priority="91" stopIfTrue="1" operator="greaterThan">
      <formula>1</formula>
    </cfRule>
  </conditionalFormatting>
  <conditionalFormatting sqref="O28:O30">
    <cfRule type="dataBar" priority="90">
      <dataBar showValue="0">
        <cfvo type="num" val="0"/>
        <cfvo type="num" val="1"/>
        <color theme="4" tint="0.39997558519241921"/>
      </dataBar>
      <extLst>
        <ext xmlns:x14="http://schemas.microsoft.com/office/spreadsheetml/2009/9/main" uri="{B025F937-C7B1-47D3-B67F-A62EFF666E3E}">
          <x14:id>{9C7DDA64-2CFB-499A-BD39-D5F25A2FFE5D}</x14:id>
        </ext>
      </extLst>
    </cfRule>
    <cfRule type="cellIs" dxfId="0" priority="89" stopIfTrue="1" operator="greaterThan">
      <formula>1</formula>
    </cfRule>
  </conditionalFormatting>
  <dataValidations count="1">
    <dataValidation type="list" allowBlank="1" showInputMessage="1" showErrorMessage="1" sqref="C13:H18" xr:uid="{00000000-0002-0000-11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ECB40816-5D56-4EE9-AF4D-0EBB0C37569E}">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N13:N18</xm:sqref>
        </x14:conditionalFormatting>
        <x14:conditionalFormatting xmlns:xm="http://schemas.microsoft.com/office/excel/2006/main">
          <x14:cfRule type="dataBar" id="{CB4114C2-D725-4A11-AAA5-DF71C7DF7BA6}">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O22:O25</xm:sqref>
        </x14:conditionalFormatting>
        <x14:conditionalFormatting xmlns:xm="http://schemas.microsoft.com/office/excel/2006/main">
          <x14:cfRule type="dataBar" id="{9C7DDA64-2CFB-499A-BD39-D5F25A2FFE5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O28:O30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Sheet1!$A$4:$A$5</xm:f>
          </x14:formula1>
          <xm:sqref>I13:M18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AFB-038C-4D18-AAC2-97789E31FA4B}">
  <sheetPr>
    <tabColor rgb="FFD2A000"/>
  </sheetPr>
  <dimension ref="A1:F31"/>
  <sheetViews>
    <sheetView zoomScale="110" zoomScaleNormal="110" workbookViewId="0">
      <pane ySplit="1" topLeftCell="A19" activePane="bottomLeft" state="frozen"/>
      <selection pane="bottomLeft" activeCell="C20" sqref="C20"/>
    </sheetView>
  </sheetViews>
  <sheetFormatPr defaultRowHeight="15" x14ac:dyDescent="0.25"/>
  <cols>
    <col min="1" max="1" width="13.42578125" customWidth="1"/>
    <col min="2" max="2" width="64.140625" customWidth="1"/>
    <col min="3" max="3" width="61" style="146" customWidth="1"/>
    <col min="4" max="4" width="48.7109375" style="146" customWidth="1"/>
    <col min="5" max="5" width="36.140625" customWidth="1"/>
    <col min="6" max="6" width="37.42578125" customWidth="1"/>
  </cols>
  <sheetData>
    <row r="1" spans="1:6" s="13" customFormat="1" ht="34.5" customHeight="1" thickBot="1" x14ac:dyDescent="0.3">
      <c r="A1" s="160" t="s">
        <v>0</v>
      </c>
      <c r="B1" s="161" t="s">
        <v>13</v>
      </c>
      <c r="C1" s="162" t="s">
        <v>14</v>
      </c>
      <c r="D1" s="162" t="s">
        <v>15</v>
      </c>
      <c r="E1" s="160" t="s">
        <v>16</v>
      </c>
      <c r="F1" s="160" t="s">
        <v>17</v>
      </c>
    </row>
    <row r="2" spans="1:6" s="13" customFormat="1" ht="27.75" customHeight="1" x14ac:dyDescent="0.25">
      <c r="A2" s="155" t="s">
        <v>7</v>
      </c>
      <c r="B2" s="147"/>
      <c r="C2" s="148"/>
      <c r="D2" s="148"/>
      <c r="E2" s="147"/>
      <c r="F2" s="147"/>
    </row>
    <row r="3" spans="1:6" ht="219" customHeight="1" x14ac:dyDescent="0.25">
      <c r="A3" s="143"/>
      <c r="B3" s="104" t="s">
        <v>18</v>
      </c>
      <c r="C3" s="145" t="s">
        <v>19</v>
      </c>
      <c r="D3" s="195" t="s">
        <v>20</v>
      </c>
      <c r="E3" s="195" t="s">
        <v>21</v>
      </c>
      <c r="F3" s="153" t="s">
        <v>22</v>
      </c>
    </row>
    <row r="4" spans="1:6" ht="90.75" customHeight="1" x14ac:dyDescent="0.25">
      <c r="A4" s="143"/>
      <c r="B4" s="104"/>
      <c r="C4" s="145" t="s">
        <v>23</v>
      </c>
      <c r="D4" s="153" t="s">
        <v>24</v>
      </c>
      <c r="E4" s="153" t="s">
        <v>25</v>
      </c>
      <c r="F4" s="153" t="s">
        <v>26</v>
      </c>
    </row>
    <row r="5" spans="1:6" ht="108.75" customHeight="1" x14ac:dyDescent="0.25">
      <c r="A5" s="143"/>
      <c r="B5" s="104"/>
      <c r="C5" s="145" t="s">
        <v>27</v>
      </c>
      <c r="D5" s="153" t="s">
        <v>28</v>
      </c>
      <c r="E5" s="153" t="s">
        <v>29</v>
      </c>
      <c r="F5" s="153" t="s">
        <v>30</v>
      </c>
    </row>
    <row r="6" spans="1:6" s="13" customFormat="1" ht="30.75" customHeight="1" x14ac:dyDescent="0.25">
      <c r="A6" s="155" t="s">
        <v>8</v>
      </c>
      <c r="B6" s="147"/>
      <c r="C6" s="148"/>
      <c r="D6" s="149" t="s">
        <v>31</v>
      </c>
      <c r="E6" s="150" t="s">
        <v>31</v>
      </c>
      <c r="F6" s="150"/>
    </row>
    <row r="7" spans="1:6" ht="135" x14ac:dyDescent="0.25">
      <c r="A7" s="143"/>
      <c r="B7" s="145" t="s">
        <v>32</v>
      </c>
      <c r="C7" s="145" t="s">
        <v>33</v>
      </c>
      <c r="D7" s="145" t="s">
        <v>34</v>
      </c>
      <c r="E7" s="145" t="s">
        <v>35</v>
      </c>
      <c r="F7" s="145" t="s">
        <v>36</v>
      </c>
    </row>
    <row r="8" spans="1:6" ht="45" x14ac:dyDescent="0.25">
      <c r="A8" s="143"/>
      <c r="B8" s="145" t="s">
        <v>37</v>
      </c>
      <c r="C8" s="145" t="s">
        <v>38</v>
      </c>
      <c r="D8" s="145" t="s">
        <v>39</v>
      </c>
      <c r="E8" s="145" t="s">
        <v>40</v>
      </c>
      <c r="F8" s="145" t="s">
        <v>40</v>
      </c>
    </row>
    <row r="9" spans="1:6" ht="45" x14ac:dyDescent="0.25">
      <c r="A9" s="143"/>
      <c r="B9" s="154" t="s">
        <v>41</v>
      </c>
      <c r="C9" s="145"/>
      <c r="D9" s="145"/>
      <c r="E9" s="145"/>
      <c r="F9" s="145"/>
    </row>
    <row r="10" spans="1:6" s="13" customFormat="1" ht="32.25" customHeight="1" x14ac:dyDescent="0.25">
      <c r="A10" s="155" t="s">
        <v>9</v>
      </c>
      <c r="B10" s="147"/>
      <c r="C10" s="148"/>
      <c r="D10" s="148"/>
      <c r="E10" s="147"/>
      <c r="F10" s="147"/>
    </row>
    <row r="11" spans="1:6" ht="123" customHeight="1" x14ac:dyDescent="0.25">
      <c r="A11" s="143"/>
      <c r="B11" s="153" t="s">
        <v>42</v>
      </c>
      <c r="C11" s="145" t="s">
        <v>43</v>
      </c>
      <c r="D11" s="145" t="s">
        <v>44</v>
      </c>
      <c r="E11" s="145" t="s">
        <v>45</v>
      </c>
      <c r="F11" s="145" t="s">
        <v>46</v>
      </c>
    </row>
    <row r="12" spans="1:6" ht="45" x14ac:dyDescent="0.25">
      <c r="A12" s="143"/>
      <c r="B12" s="104"/>
      <c r="C12" s="145" t="s">
        <v>47</v>
      </c>
      <c r="D12" s="145" t="s">
        <v>44</v>
      </c>
      <c r="E12" s="145" t="s">
        <v>45</v>
      </c>
      <c r="F12" s="145" t="s">
        <v>46</v>
      </c>
    </row>
    <row r="13" spans="1:6" ht="45" x14ac:dyDescent="0.25">
      <c r="A13" s="143"/>
      <c r="B13" s="104"/>
      <c r="C13" s="145" t="s">
        <v>48</v>
      </c>
      <c r="D13" s="145" t="s">
        <v>44</v>
      </c>
      <c r="E13" s="145" t="s">
        <v>45</v>
      </c>
      <c r="F13" s="145" t="s">
        <v>46</v>
      </c>
    </row>
    <row r="14" spans="1:6" ht="45" x14ac:dyDescent="0.25">
      <c r="A14" s="143"/>
      <c r="B14" s="104"/>
      <c r="C14" s="145" t="s">
        <v>49</v>
      </c>
      <c r="D14" s="145" t="s">
        <v>44</v>
      </c>
      <c r="E14" s="145" t="s">
        <v>45</v>
      </c>
      <c r="F14" s="145" t="s">
        <v>46</v>
      </c>
    </row>
    <row r="15" spans="1:6" s="13" customFormat="1" ht="27.75" customHeight="1" x14ac:dyDescent="0.25">
      <c r="A15" s="155" t="s">
        <v>10</v>
      </c>
      <c r="B15" s="147"/>
      <c r="C15" s="148"/>
      <c r="D15" s="148"/>
      <c r="E15" s="150" t="s">
        <v>31</v>
      </c>
      <c r="F15" s="150"/>
    </row>
    <row r="16" spans="1:6" ht="45" x14ac:dyDescent="0.25">
      <c r="A16" s="143"/>
      <c r="B16" s="153" t="s">
        <v>50</v>
      </c>
      <c r="C16" s="145" t="s">
        <v>51</v>
      </c>
      <c r="D16" s="164" t="s">
        <v>52</v>
      </c>
      <c r="E16" s="104" t="s">
        <v>53</v>
      </c>
      <c r="F16" s="104" t="s">
        <v>54</v>
      </c>
    </row>
    <row r="17" spans="1:6" x14ac:dyDescent="0.25">
      <c r="A17" s="143"/>
      <c r="B17" s="104"/>
      <c r="C17" s="145" t="s">
        <v>55</v>
      </c>
      <c r="D17" s="164" t="s">
        <v>56</v>
      </c>
      <c r="E17" s="104" t="s">
        <v>53</v>
      </c>
      <c r="F17" s="104" t="s">
        <v>54</v>
      </c>
    </row>
    <row r="18" spans="1:6" ht="30" x14ac:dyDescent="0.25">
      <c r="A18" s="143"/>
      <c r="B18" s="104"/>
      <c r="C18" s="145" t="s">
        <v>57</v>
      </c>
      <c r="D18" s="163" t="s">
        <v>58</v>
      </c>
      <c r="E18" s="163" t="s">
        <v>58</v>
      </c>
      <c r="F18" s="163" t="s">
        <v>58</v>
      </c>
    </row>
    <row r="19" spans="1:6" s="13" customFormat="1" ht="25.5" customHeight="1" x14ac:dyDescent="0.25">
      <c r="A19" s="155" t="s">
        <v>11</v>
      </c>
      <c r="B19" s="147"/>
      <c r="C19" s="148"/>
      <c r="D19" s="148"/>
      <c r="E19" s="150" t="s">
        <v>31</v>
      </c>
      <c r="F19" s="150"/>
    </row>
    <row r="20" spans="1:6" ht="135" x14ac:dyDescent="0.25">
      <c r="A20" s="143"/>
      <c r="B20" s="104" t="s">
        <v>59</v>
      </c>
      <c r="C20" s="153" t="s">
        <v>60</v>
      </c>
      <c r="D20" s="153" t="s">
        <v>61</v>
      </c>
      <c r="E20" s="153" t="s">
        <v>62</v>
      </c>
      <c r="F20" s="153" t="s">
        <v>63</v>
      </c>
    </row>
    <row r="21" spans="1:6" s="13" customFormat="1" ht="24.75" customHeight="1" x14ac:dyDescent="0.25">
      <c r="A21" s="155" t="s">
        <v>12</v>
      </c>
      <c r="B21" s="147"/>
      <c r="C21" s="148"/>
      <c r="D21" s="148"/>
      <c r="E21" s="150" t="s">
        <v>31</v>
      </c>
      <c r="F21" s="150"/>
    </row>
    <row r="22" spans="1:6" x14ac:dyDescent="0.25">
      <c r="A22" s="143"/>
      <c r="B22" s="145" t="s">
        <v>44</v>
      </c>
      <c r="C22" s="145" t="s">
        <v>44</v>
      </c>
      <c r="D22" s="145" t="s">
        <v>44</v>
      </c>
      <c r="E22" s="104"/>
      <c r="F22" s="104"/>
    </row>
    <row r="23" spans="1:6" x14ac:dyDescent="0.25">
      <c r="A23" s="143"/>
      <c r="B23" s="104"/>
      <c r="C23" s="145"/>
      <c r="D23" s="145"/>
      <c r="E23" s="104"/>
      <c r="F23" s="104"/>
    </row>
    <row r="24" spans="1:6" x14ac:dyDescent="0.25">
      <c r="A24" s="143"/>
      <c r="B24" s="104"/>
      <c r="C24" s="145"/>
      <c r="D24" s="145"/>
      <c r="E24" s="104"/>
      <c r="F24" s="104"/>
    </row>
    <row r="25" spans="1:6" x14ac:dyDescent="0.25">
      <c r="A25" s="143"/>
      <c r="B25" s="104"/>
      <c r="C25" s="145"/>
      <c r="D25" s="145"/>
      <c r="E25" s="104"/>
      <c r="F25" s="104"/>
    </row>
    <row r="26" spans="1:6" x14ac:dyDescent="0.25">
      <c r="A26" s="143"/>
      <c r="B26" s="104"/>
      <c r="C26" s="145"/>
      <c r="D26" s="145"/>
      <c r="E26" s="104"/>
      <c r="F26" s="104"/>
    </row>
    <row r="27" spans="1:6" x14ac:dyDescent="0.25">
      <c r="A27" s="143"/>
      <c r="B27" s="104"/>
      <c r="C27" s="145"/>
      <c r="D27" s="145"/>
      <c r="E27" s="104"/>
      <c r="F27" s="104"/>
    </row>
    <row r="28" spans="1:6" ht="15.75" x14ac:dyDescent="0.25">
      <c r="A28" s="140" t="s">
        <v>31</v>
      </c>
      <c r="B28" s="142"/>
      <c r="C28" s="144" t="s">
        <v>31</v>
      </c>
      <c r="D28" s="144" t="s">
        <v>31</v>
      </c>
      <c r="E28" s="142" t="s">
        <v>31</v>
      </c>
      <c r="F28" s="142"/>
    </row>
    <row r="29" spans="1:6" x14ac:dyDescent="0.25">
      <c r="A29" s="143"/>
      <c r="B29" s="104"/>
      <c r="C29" s="145"/>
      <c r="D29" s="145"/>
      <c r="E29" s="104"/>
      <c r="F29" s="104"/>
    </row>
    <row r="30" spans="1:6" x14ac:dyDescent="0.25">
      <c r="A30" s="143"/>
      <c r="B30" s="104"/>
      <c r="C30" s="145"/>
      <c r="D30" s="145"/>
      <c r="E30" s="104"/>
      <c r="F30" s="104"/>
    </row>
    <row r="31" spans="1:6" x14ac:dyDescent="0.25">
      <c r="A31" s="143"/>
      <c r="B31" s="104"/>
      <c r="C31" s="145"/>
      <c r="D31" s="145"/>
      <c r="E31" s="104"/>
      <c r="F31" s="104"/>
    </row>
  </sheetData>
  <hyperlinks>
    <hyperlink ref="A2" r:id="rId1" xr:uid="{66B111C3-0456-47D5-A31C-9953F8D623D8}"/>
    <hyperlink ref="A6" r:id="rId2" display="Obj. 3 Ensure the conservation of essential habitat for polar bears" xr:uid="{09A1F522-0DDA-4AB7-85D0-60980E93EBB9}"/>
    <hyperlink ref="A10" r:id="rId3" display="Obj. 4 Ensure that harvest of polar bear subpopulations is managed in a biologically sustainable manner in accordance with sound conservation practices" xr:uid="{FF73174A-C026-4B6F-B5B3-7351E4C2329E}"/>
    <hyperlink ref="A15" r:id="rId4" display="Obj. 5 Manage human-bear interactions to ensure human safety and to minimize polar bear injury or mortality" xr:uid="{9558574D-1DD3-408E-B5DB-0BCF72CFDA95}"/>
    <hyperlink ref="A19" r:id="rId5" display="Obj. 6 Ensure that international trade of polar bears is carried out according to conservation principles" xr:uid="{62A3CB2F-62A9-493A-A8F4-AF093B6506E8}"/>
    <hyperlink ref="A21" r:id="rId6" display="Obj. 7 Carry out coordinated circumpolar population research and monitoring to monitor progress toward achieving the vision of the CAP" xr:uid="{27F008B3-F0EF-4264-912E-3B4F9D7CAB0D}"/>
    <hyperlink ref="D16" r:id="rId7" location="PB-injured" xr:uid="{DB36BD29-5D8A-4BAD-B366-75326C02293E}"/>
    <hyperlink ref="D17" r:id="rId8" location="humans-injured" xr:uid="{E1369C7C-BF92-46DF-A3CA-61044706DB36}"/>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B5"/>
  <sheetViews>
    <sheetView workbookViewId="0">
      <selection activeCell="F26" sqref="F26"/>
    </sheetView>
  </sheetViews>
  <sheetFormatPr defaultColWidth="9.140625" defaultRowHeight="15" x14ac:dyDescent="0.25"/>
  <sheetData>
    <row r="3" spans="1:2" x14ac:dyDescent="0.25">
      <c r="A3" t="s">
        <v>80</v>
      </c>
      <c r="B3" t="s">
        <v>265</v>
      </c>
    </row>
    <row r="4" spans="1:2" x14ac:dyDescent="0.25">
      <c r="A4" t="s">
        <v>93</v>
      </c>
      <c r="B4" t="s">
        <v>92</v>
      </c>
    </row>
    <row r="5" spans="1:2" x14ac:dyDescent="0.25">
      <c r="A5" t="s">
        <v>97</v>
      </c>
    </row>
  </sheetData>
  <pageMargins left="0.7" right="0.7" top="0.75" bottom="0.75" header="0.3" footer="0.3"/>
  <pageSetup paperSize="15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I18"/>
  <sheetViews>
    <sheetView workbookViewId="0">
      <selection activeCell="J29" sqref="J29"/>
    </sheetView>
  </sheetViews>
  <sheetFormatPr defaultColWidth="9.140625" defaultRowHeight="15" x14ac:dyDescent="0.25"/>
  <cols>
    <col min="1" max="1" width="4.85546875" customWidth="1"/>
    <col min="2" max="2" width="45.7109375" customWidth="1"/>
    <col min="3" max="4" width="8.85546875" bestFit="1" customWidth="1"/>
    <col min="5" max="5" width="9.5703125" bestFit="1" customWidth="1"/>
  </cols>
  <sheetData>
    <row r="3" spans="1:9" x14ac:dyDescent="0.25">
      <c r="A3" t="s">
        <v>266</v>
      </c>
    </row>
    <row r="4" spans="1:9" ht="66.95" customHeight="1" x14ac:dyDescent="0.25">
      <c r="A4" s="54" t="s">
        <v>267</v>
      </c>
      <c r="B4" s="54"/>
    </row>
    <row r="5" spans="1:9" ht="45" x14ac:dyDescent="0.25">
      <c r="A5" s="54"/>
      <c r="B5" s="54"/>
      <c r="C5" s="2" t="s">
        <v>268</v>
      </c>
      <c r="D5" s="2" t="s">
        <v>269</v>
      </c>
      <c r="E5" s="54" t="s">
        <v>102</v>
      </c>
      <c r="F5" s="54"/>
      <c r="G5" s="54"/>
      <c r="H5" s="54"/>
      <c r="I5" s="54" t="s">
        <v>270</v>
      </c>
    </row>
    <row r="6" spans="1:9" x14ac:dyDescent="0.25">
      <c r="A6" t="s">
        <v>271</v>
      </c>
      <c r="C6" s="100">
        <f>5*20*1</f>
        <v>100</v>
      </c>
      <c r="D6" s="100">
        <f>3*20*1</f>
        <v>60</v>
      </c>
      <c r="E6" s="100">
        <f>C6+D6</f>
        <v>160</v>
      </c>
      <c r="I6" s="96" t="s">
        <v>272</v>
      </c>
    </row>
    <row r="7" spans="1:9" ht="17.45" customHeight="1" x14ac:dyDescent="0.25">
      <c r="A7" t="s">
        <v>273</v>
      </c>
      <c r="C7" s="100">
        <f>5*20*1</f>
        <v>100</v>
      </c>
      <c r="D7" s="100">
        <f>3*20*1</f>
        <v>60</v>
      </c>
      <c r="E7" s="100">
        <f t="shared" ref="E7:E8" si="0">C7+D7</f>
        <v>160</v>
      </c>
      <c r="I7" t="s">
        <v>274</v>
      </c>
    </row>
    <row r="8" spans="1:9" x14ac:dyDescent="0.25">
      <c r="A8" t="s">
        <v>275</v>
      </c>
      <c r="C8" s="100"/>
      <c r="D8" s="100"/>
      <c r="E8" s="100">
        <f t="shared" si="0"/>
        <v>0</v>
      </c>
      <c r="I8" t="s">
        <v>276</v>
      </c>
    </row>
    <row r="9" spans="1:9" ht="15.75" thickBot="1" x14ac:dyDescent="0.3">
      <c r="A9" s="97" t="s">
        <v>102</v>
      </c>
      <c r="B9" s="97"/>
      <c r="C9" s="101"/>
      <c r="D9" s="101"/>
      <c r="E9" s="101">
        <f>SUM(E6:E8)</f>
        <v>320</v>
      </c>
    </row>
    <row r="10" spans="1:9" x14ac:dyDescent="0.25">
      <c r="C10" s="98"/>
      <c r="D10" s="98"/>
      <c r="E10" s="98"/>
    </row>
    <row r="11" spans="1:9" x14ac:dyDescent="0.25">
      <c r="C11" s="98"/>
      <c r="D11" s="98"/>
      <c r="E11" s="98"/>
    </row>
    <row r="12" spans="1:9" x14ac:dyDescent="0.25">
      <c r="A12" s="54" t="s">
        <v>277</v>
      </c>
      <c r="B12" s="54"/>
      <c r="C12" s="98"/>
      <c r="D12" s="98"/>
      <c r="E12" s="98"/>
    </row>
    <row r="13" spans="1:9" x14ac:dyDescent="0.25">
      <c r="C13" s="98"/>
      <c r="D13" s="98"/>
      <c r="E13" s="98"/>
    </row>
    <row r="14" spans="1:9" x14ac:dyDescent="0.25">
      <c r="A14" t="s">
        <v>278</v>
      </c>
      <c r="C14" s="98">
        <v>60000</v>
      </c>
      <c r="D14" s="98"/>
      <c r="E14" s="98">
        <f t="shared" ref="E14:E17" si="1">C14+D14</f>
        <v>60000</v>
      </c>
      <c r="I14" t="s">
        <v>279</v>
      </c>
    </row>
    <row r="15" spans="1:9" x14ac:dyDescent="0.25">
      <c r="A15" t="s">
        <v>280</v>
      </c>
      <c r="C15" s="98"/>
      <c r="D15" s="98"/>
      <c r="E15" s="98">
        <f t="shared" si="1"/>
        <v>0</v>
      </c>
      <c r="I15" t="s">
        <v>281</v>
      </c>
    </row>
    <row r="16" spans="1:9" x14ac:dyDescent="0.25">
      <c r="A16" s="102"/>
      <c r="B16" s="103" t="s">
        <v>282</v>
      </c>
      <c r="C16" s="98">
        <v>2000</v>
      </c>
      <c r="D16" s="98"/>
      <c r="E16" s="98">
        <f t="shared" si="1"/>
        <v>2000</v>
      </c>
      <c r="I16" t="s">
        <v>283</v>
      </c>
    </row>
    <row r="17" spans="1:9" x14ac:dyDescent="0.25">
      <c r="A17" s="102"/>
      <c r="B17" s="103" t="s">
        <v>284</v>
      </c>
      <c r="C17" s="98">
        <v>27000</v>
      </c>
      <c r="D17" s="98">
        <v>27000</v>
      </c>
      <c r="E17" s="98">
        <f t="shared" si="1"/>
        <v>54000</v>
      </c>
      <c r="I17" t="s">
        <v>285</v>
      </c>
    </row>
    <row r="18" spans="1:9" ht="15.75" thickBot="1" x14ac:dyDescent="0.3">
      <c r="A18" s="97" t="s">
        <v>102</v>
      </c>
      <c r="B18" s="97"/>
      <c r="C18" s="99"/>
      <c r="D18" s="99"/>
      <c r="E18" s="99">
        <f>SUM(E14:E17)</f>
        <v>116000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Q30"/>
  <sheetViews>
    <sheetView topLeftCell="A7" zoomScale="90" zoomScaleNormal="90" workbookViewId="0">
      <selection activeCell="B13" sqref="B13:B17"/>
    </sheetView>
  </sheetViews>
  <sheetFormatPr defaultColWidth="9.140625" defaultRowHeight="15" x14ac:dyDescent="0.25"/>
  <cols>
    <col min="1" max="1" width="75.140625" customWidth="1"/>
    <col min="2" max="2" width="18.42578125" customWidth="1"/>
    <col min="3" max="3" width="11.140625" customWidth="1"/>
    <col min="14" max="14" width="9.140625" style="13"/>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7</v>
      </c>
      <c r="B2" s="52" t="s">
        <v>65</v>
      </c>
    </row>
    <row r="3" spans="1:17" s="20" customFormat="1" ht="62.1" customHeight="1" x14ac:dyDescent="0.3">
      <c r="A3" s="14" t="s">
        <v>66</v>
      </c>
      <c r="B3" s="14" t="s">
        <v>67</v>
      </c>
    </row>
    <row r="4" spans="1:17" ht="83.1" customHeight="1" x14ac:dyDescent="0.25">
      <c r="A4" s="156" t="s">
        <v>68</v>
      </c>
      <c r="B4" s="52" t="s">
        <v>69</v>
      </c>
      <c r="O4" s="55"/>
    </row>
    <row r="5" spans="1:17" s="19" customFormat="1" ht="38.450000000000003" customHeight="1" x14ac:dyDescent="0.3">
      <c r="A5" s="53"/>
      <c r="C5" s="56"/>
      <c r="D5" s="56"/>
      <c r="E5" s="47" t="s">
        <v>70</v>
      </c>
      <c r="F5" s="56"/>
      <c r="G5" s="56"/>
      <c r="H5" s="56"/>
      <c r="I5" s="94" t="s">
        <v>71</v>
      </c>
      <c r="J5" s="56"/>
      <c r="K5" s="47"/>
      <c r="L5" s="56"/>
      <c r="M5" s="56"/>
      <c r="N5" s="151"/>
      <c r="O5" s="56"/>
      <c r="P5" s="56"/>
    </row>
    <row r="6" spans="1:17" ht="33.950000000000003" customHeight="1" x14ac:dyDescent="0.3">
      <c r="A6" s="14" t="s">
        <v>72</v>
      </c>
      <c r="B6" s="14" t="s">
        <v>73</v>
      </c>
      <c r="C6" s="24" t="s">
        <v>74</v>
      </c>
      <c r="D6" s="25" t="s">
        <v>75</v>
      </c>
      <c r="E6" s="25" t="s">
        <v>76</v>
      </c>
      <c r="F6" s="25" t="s">
        <v>77</v>
      </c>
      <c r="G6" s="77" t="s">
        <v>78</v>
      </c>
      <c r="H6" s="80"/>
      <c r="I6" s="6" t="s">
        <v>74</v>
      </c>
      <c r="J6" s="6" t="s">
        <v>75</v>
      </c>
      <c r="K6" s="6" t="s">
        <v>76</v>
      </c>
      <c r="L6" s="6" t="s">
        <v>77</v>
      </c>
      <c r="M6" s="83" t="s">
        <v>78</v>
      </c>
      <c r="N6" s="84" t="s">
        <v>79</v>
      </c>
      <c r="O6" s="84" t="s">
        <v>80</v>
      </c>
      <c r="P6" s="57" t="s">
        <v>81</v>
      </c>
      <c r="Q6" s="57" t="s">
        <v>82</v>
      </c>
    </row>
    <row r="7" spans="1:17" ht="66.95" customHeight="1" x14ac:dyDescent="0.25">
      <c r="A7" s="1" t="s">
        <v>83</v>
      </c>
      <c r="B7" s="2" t="s">
        <v>69</v>
      </c>
      <c r="C7" s="58">
        <v>0.3</v>
      </c>
      <c r="D7" s="59">
        <v>0.6</v>
      </c>
      <c r="E7" s="59">
        <v>0.9</v>
      </c>
      <c r="F7" s="59">
        <v>1</v>
      </c>
      <c r="G7" s="78"/>
      <c r="H7" s="81"/>
      <c r="I7" s="59">
        <v>0.3</v>
      </c>
      <c r="J7" s="59">
        <v>0.7</v>
      </c>
      <c r="K7" s="59">
        <v>0.9</v>
      </c>
      <c r="L7" s="59">
        <v>1</v>
      </c>
      <c r="M7" s="78"/>
      <c r="N7" s="95">
        <f>IF(M7&lt;&gt;"",M7-G7,(IF(L7&lt;&gt;"",L7-F7,(IF(K7&lt;&gt;"",K7-E7,(IF(J7&lt;&gt;"",J7-D7,(IF(I7&lt;&gt;"",I7-C7,0)))))))))</f>
        <v>0</v>
      </c>
      <c r="O7" s="139">
        <f>MAX(I7:M7)</f>
        <v>1</v>
      </c>
      <c r="P7" s="49"/>
      <c r="Q7" s="49"/>
    </row>
    <row r="8" spans="1:17" ht="33.75" customHeight="1" x14ac:dyDescent="0.25">
      <c r="A8" s="69" t="s">
        <v>84</v>
      </c>
      <c r="B8" s="2" t="s">
        <v>69</v>
      </c>
      <c r="C8" s="58">
        <v>0</v>
      </c>
      <c r="D8" s="59">
        <v>1</v>
      </c>
      <c r="E8" s="59"/>
      <c r="F8" s="59"/>
      <c r="G8" s="78"/>
      <c r="H8" s="81"/>
      <c r="I8" s="59">
        <v>0</v>
      </c>
      <c r="J8" s="59">
        <v>0.5</v>
      </c>
      <c r="K8" s="59">
        <v>1</v>
      </c>
      <c r="L8" s="59"/>
      <c r="M8" s="78"/>
      <c r="N8" s="95">
        <f t="shared" ref="N8:N10" si="0">IF(M8&lt;&gt;"",M8-G8,(IF(L8&lt;&gt;"",L8-F8,(IF(K8&lt;&gt;"",K8-E8,(IF(J8&lt;&gt;"",J8-D8,(IF(I8&lt;&gt;"",I8-C8,0)))))))))</f>
        <v>1</v>
      </c>
      <c r="O8" s="139">
        <f t="shared" ref="O8:O10" si="1">MAX(I8:M8)</f>
        <v>1</v>
      </c>
      <c r="P8" s="49"/>
      <c r="Q8" s="49"/>
    </row>
    <row r="9" spans="1:17" ht="30" x14ac:dyDescent="0.25">
      <c r="A9" s="1" t="s">
        <v>85</v>
      </c>
      <c r="B9" s="2" t="s">
        <v>69</v>
      </c>
      <c r="C9" s="58">
        <v>0.3</v>
      </c>
      <c r="D9" s="59">
        <v>0.6</v>
      </c>
      <c r="E9" s="59">
        <v>0.9</v>
      </c>
      <c r="F9" s="59">
        <v>1</v>
      </c>
      <c r="G9" s="78">
        <v>1</v>
      </c>
      <c r="H9" s="81"/>
      <c r="I9" s="59">
        <v>0.2</v>
      </c>
      <c r="J9" s="59">
        <v>0.4</v>
      </c>
      <c r="K9" s="59">
        <v>0.8</v>
      </c>
      <c r="L9" s="59">
        <v>0.8</v>
      </c>
      <c r="M9" s="78">
        <v>0.9</v>
      </c>
      <c r="N9" s="95">
        <f t="shared" si="0"/>
        <v>-9.9999999999999978E-2</v>
      </c>
      <c r="O9" s="139">
        <f t="shared" si="1"/>
        <v>0.9</v>
      </c>
      <c r="P9" s="116" t="s">
        <v>86</v>
      </c>
      <c r="Q9" s="49"/>
    </row>
    <row r="10" spans="1:17" ht="30" x14ac:dyDescent="0.25">
      <c r="A10" s="1" t="s">
        <v>87</v>
      </c>
      <c r="B10" s="2" t="s">
        <v>69</v>
      </c>
      <c r="C10" s="62">
        <v>0</v>
      </c>
      <c r="D10" s="63">
        <v>0</v>
      </c>
      <c r="E10" s="63">
        <v>0</v>
      </c>
      <c r="F10" s="63">
        <v>0</v>
      </c>
      <c r="G10" s="79">
        <v>1</v>
      </c>
      <c r="H10" s="82"/>
      <c r="I10" s="63">
        <v>0.1</v>
      </c>
      <c r="J10" s="63">
        <v>0.1</v>
      </c>
      <c r="K10" s="63">
        <v>0.9</v>
      </c>
      <c r="L10" s="63">
        <v>0.9</v>
      </c>
      <c r="M10" s="79">
        <v>0.9</v>
      </c>
      <c r="N10" s="95">
        <f t="shared" si="0"/>
        <v>-9.9999999999999978E-2</v>
      </c>
      <c r="O10" s="139">
        <f t="shared" si="1"/>
        <v>0.9</v>
      </c>
      <c r="P10" s="116" t="s">
        <v>88</v>
      </c>
      <c r="Q10" s="49"/>
    </row>
    <row r="11" spans="1:17" ht="46.5" customHeight="1" x14ac:dyDescent="0.3">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28.5" customHeight="1" x14ac:dyDescent="0.25">
      <c r="A13" s="1" t="s">
        <v>91</v>
      </c>
      <c r="B13" s="2" t="s">
        <v>69</v>
      </c>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8.5" customHeight="1" x14ac:dyDescent="0.25">
      <c r="A14" s="1" t="s">
        <v>94</v>
      </c>
      <c r="B14" s="2" t="s">
        <v>69</v>
      </c>
      <c r="C14" s="31" t="s">
        <v>92</v>
      </c>
      <c r="D14" s="32"/>
      <c r="E14" s="32"/>
      <c r="F14" s="32"/>
      <c r="G14" s="33"/>
      <c r="H14" s="67"/>
      <c r="I14" s="31" t="s">
        <v>93</v>
      </c>
      <c r="J14" s="32"/>
      <c r="K14" s="32"/>
      <c r="L14" s="32"/>
      <c r="M14" s="85"/>
      <c r="N14" s="95">
        <f t="shared" ref="N14:N17" si="2">IF(COUNTIF(I14:M14,"yes")&gt;0,1,(IF(OR(AND(C14="x",I14="no"),(AND(D14="x",J14="no")),(AND(E14="x",K14="no")),(AND(F14="x",L14="no")),(AND(G14="x",M14="no")))=FALSE,2,3)))</f>
        <v>1</v>
      </c>
      <c r="P14" s="49"/>
      <c r="Q14" s="49"/>
    </row>
    <row r="15" spans="1:17" ht="28.5" customHeight="1" x14ac:dyDescent="0.25">
      <c r="A15" s="1" t="s">
        <v>95</v>
      </c>
      <c r="B15" s="2" t="s">
        <v>69</v>
      </c>
      <c r="C15" s="31" t="s">
        <v>92</v>
      </c>
      <c r="D15" s="32"/>
      <c r="E15" s="32"/>
      <c r="F15" s="32"/>
      <c r="G15" s="33"/>
      <c r="H15" s="67"/>
      <c r="I15" s="31" t="s">
        <v>93</v>
      </c>
      <c r="J15" s="32"/>
      <c r="K15" s="32"/>
      <c r="L15" s="32"/>
      <c r="M15" s="85"/>
      <c r="N15" s="95">
        <f t="shared" si="2"/>
        <v>1</v>
      </c>
      <c r="P15" s="49"/>
      <c r="Q15" s="49"/>
    </row>
    <row r="16" spans="1:17" ht="28.5" customHeight="1" x14ac:dyDescent="0.25">
      <c r="A16" s="1" t="s">
        <v>96</v>
      </c>
      <c r="B16" s="2" t="s">
        <v>69</v>
      </c>
      <c r="C16" s="31"/>
      <c r="D16" s="32" t="s">
        <v>92</v>
      </c>
      <c r="E16" s="32"/>
      <c r="F16" s="32"/>
      <c r="G16" s="33"/>
      <c r="H16" s="67"/>
      <c r="I16" s="31"/>
      <c r="J16" s="32" t="s">
        <v>97</v>
      </c>
      <c r="K16" s="32" t="s">
        <v>93</v>
      </c>
      <c r="L16" s="32"/>
      <c r="M16" s="85"/>
      <c r="N16" s="95">
        <f t="shared" ref="N16" si="3">IF(COUNTIF(I16:M16,"yes")&gt;0,1,(IF(OR(AND(C16="x",I16="no"),(AND(D16="x",J16="no")),(AND(E16="x",K16="no")),(AND(F16="x",L16="no")),(AND(G16="x",M16="no")))=FALSE,2,3)))</f>
        <v>1</v>
      </c>
      <c r="P16" s="49"/>
      <c r="Q16" s="49"/>
    </row>
    <row r="17" spans="1:17" ht="28.5" customHeight="1" x14ac:dyDescent="0.25">
      <c r="A17" s="1" t="s">
        <v>98</v>
      </c>
      <c r="B17" s="2" t="s">
        <v>69</v>
      </c>
      <c r="C17" s="34"/>
      <c r="D17" s="35" t="s">
        <v>92</v>
      </c>
      <c r="E17" s="35"/>
      <c r="F17" s="35"/>
      <c r="G17" s="36"/>
      <c r="H17" s="67"/>
      <c r="I17" s="34"/>
      <c r="J17" s="35" t="s">
        <v>97</v>
      </c>
      <c r="K17" s="35" t="s">
        <v>93</v>
      </c>
      <c r="L17" s="35"/>
      <c r="M17" s="86"/>
      <c r="N17" s="95">
        <f t="shared" si="2"/>
        <v>1</v>
      </c>
      <c r="P17" s="49"/>
      <c r="Q17" s="49"/>
    </row>
    <row r="18" spans="1:17" x14ac:dyDescent="0.25">
      <c r="B18" s="1"/>
    </row>
    <row r="19" spans="1:17" s="19" customFormat="1" ht="38.1" customHeight="1" x14ac:dyDescent="0.3">
      <c r="C19" s="21"/>
      <c r="D19" s="47"/>
      <c r="E19" s="47" t="s">
        <v>99</v>
      </c>
      <c r="F19" s="47"/>
      <c r="G19" s="47"/>
      <c r="H19" s="47"/>
      <c r="I19" s="47"/>
      <c r="J19" s="47"/>
      <c r="K19" s="47" t="s">
        <v>100</v>
      </c>
      <c r="L19" s="47"/>
      <c r="M19" s="21"/>
      <c r="N19" s="20"/>
    </row>
    <row r="20" spans="1:17" ht="32.1" customHeight="1" thickBot="1" x14ac:dyDescent="0.35">
      <c r="A20" s="65" t="s">
        <v>101</v>
      </c>
      <c r="B20" s="68"/>
      <c r="C20" s="27" t="s">
        <v>74</v>
      </c>
      <c r="D20" s="28" t="s">
        <v>75</v>
      </c>
      <c r="E20" s="28" t="s">
        <v>76</v>
      </c>
      <c r="F20" s="28" t="s">
        <v>77</v>
      </c>
      <c r="G20" s="29" t="s">
        <v>78</v>
      </c>
      <c r="H20" s="30" t="s">
        <v>102</v>
      </c>
      <c r="I20" s="5" t="s">
        <v>74</v>
      </c>
      <c r="J20" s="6" t="s">
        <v>75</v>
      </c>
      <c r="K20" s="6" t="s">
        <v>76</v>
      </c>
      <c r="L20" s="6" t="s">
        <v>77</v>
      </c>
      <c r="M20" s="83" t="s">
        <v>78</v>
      </c>
      <c r="N20" s="84" t="s">
        <v>102</v>
      </c>
      <c r="O20" s="90" t="s">
        <v>79</v>
      </c>
      <c r="P20" s="57" t="s">
        <v>81</v>
      </c>
      <c r="Q20" s="57" t="s">
        <v>82</v>
      </c>
    </row>
    <row r="21" spans="1:17" ht="18" customHeight="1" thickBot="1" x14ac:dyDescent="0.3">
      <c r="A21" t="s">
        <v>103</v>
      </c>
      <c r="C21" s="8"/>
      <c r="D21" s="9"/>
      <c r="E21" s="9"/>
      <c r="F21" s="9"/>
      <c r="G21" s="9"/>
      <c r="H21" s="10">
        <f>SUM(C21:G21)</f>
        <v>0</v>
      </c>
      <c r="I21" s="4"/>
      <c r="J21" s="3"/>
      <c r="K21" s="3"/>
      <c r="L21" s="3"/>
      <c r="M21" s="87"/>
      <c r="N21" s="92">
        <f>SUM(I21:M21)</f>
        <v>0</v>
      </c>
      <c r="O21" s="91">
        <f>IFERROR(N21/H21,0)</f>
        <v>0</v>
      </c>
      <c r="P21" s="49"/>
      <c r="Q21" s="49"/>
    </row>
    <row r="22" spans="1:17" ht="15.75" thickBot="1" x14ac:dyDescent="0.3">
      <c r="A22" t="s">
        <v>104</v>
      </c>
      <c r="C22" s="4"/>
      <c r="D22" s="196">
        <v>9577</v>
      </c>
      <c r="E22" s="196">
        <v>8792</v>
      </c>
      <c r="F22" s="196">
        <v>18589</v>
      </c>
      <c r="G22" s="3"/>
      <c r="H22" s="10">
        <f t="shared" ref="H22:H23" si="4">SUM(C22:G22)</f>
        <v>36958</v>
      </c>
      <c r="I22" s="4"/>
      <c r="J22" s="196">
        <v>9577</v>
      </c>
      <c r="K22" s="196">
        <v>8792</v>
      </c>
      <c r="L22" s="196">
        <v>18589</v>
      </c>
      <c r="M22" s="87"/>
      <c r="N22" s="92">
        <f t="shared" ref="N22:N24" si="5">SUM(I22:M22)</f>
        <v>36958</v>
      </c>
      <c r="O22" s="91">
        <f t="shared" ref="O22:O24" si="6">IFERROR(N22/H22,0)</f>
        <v>1</v>
      </c>
      <c r="P22" s="49"/>
      <c r="Q22" s="49"/>
    </row>
    <row r="23" spans="1:17" x14ac:dyDescent="0.25">
      <c r="A23" t="s">
        <v>105</v>
      </c>
      <c r="C23" s="15"/>
      <c r="D23" s="16"/>
      <c r="E23" s="16"/>
      <c r="F23" s="16"/>
      <c r="G23" s="16"/>
      <c r="H23" s="38">
        <f t="shared" si="4"/>
        <v>0</v>
      </c>
      <c r="I23" s="15"/>
      <c r="J23" s="16"/>
      <c r="K23" s="16"/>
      <c r="L23" s="16"/>
      <c r="M23" s="88"/>
      <c r="N23" s="92">
        <f t="shared" si="5"/>
        <v>0</v>
      </c>
      <c r="O23" s="91">
        <f t="shared" si="6"/>
        <v>0</v>
      </c>
      <c r="P23" s="49"/>
      <c r="Q23" s="49"/>
    </row>
    <row r="24" spans="1:17" ht="15.75" thickBot="1" x14ac:dyDescent="0.3">
      <c r="A24" s="22" t="s">
        <v>106</v>
      </c>
      <c r="B24" s="22"/>
      <c r="C24" s="40">
        <f>SUM(C21:C23)</f>
        <v>0</v>
      </c>
      <c r="D24" s="41">
        <f t="shared" ref="D24:G24" si="7">SUM(D21:D23)</f>
        <v>9577</v>
      </c>
      <c r="E24" s="41">
        <f t="shared" si="7"/>
        <v>8792</v>
      </c>
      <c r="F24" s="41">
        <f t="shared" si="7"/>
        <v>18589</v>
      </c>
      <c r="G24" s="42">
        <f t="shared" si="7"/>
        <v>0</v>
      </c>
      <c r="H24" s="43">
        <f>SUM(C24:G24)</f>
        <v>36958</v>
      </c>
      <c r="I24" s="44">
        <f>SUM(I21:I23)</f>
        <v>0</v>
      </c>
      <c r="J24" s="45">
        <f t="shared" ref="J24:M24" si="8">SUM(J21:J23)</f>
        <v>9577</v>
      </c>
      <c r="K24" s="45">
        <f t="shared" si="8"/>
        <v>8792</v>
      </c>
      <c r="L24" s="45">
        <f t="shared" si="8"/>
        <v>18589</v>
      </c>
      <c r="M24" s="89">
        <f t="shared" si="8"/>
        <v>0</v>
      </c>
      <c r="N24" s="93">
        <f t="shared" si="5"/>
        <v>36958</v>
      </c>
      <c r="O24" s="91">
        <f t="shared" si="6"/>
        <v>1</v>
      </c>
      <c r="P24" s="49"/>
      <c r="Q24" s="49"/>
    </row>
    <row r="25" spans="1:17" s="19" customFormat="1" ht="38.1" customHeight="1" x14ac:dyDescent="0.3">
      <c r="C25" s="21"/>
      <c r="D25" s="21"/>
      <c r="E25" s="47" t="s">
        <v>107</v>
      </c>
      <c r="F25" s="47"/>
      <c r="G25" s="47"/>
      <c r="H25" s="47"/>
      <c r="I25" s="47"/>
      <c r="J25" s="47"/>
      <c r="K25" s="47" t="s">
        <v>108</v>
      </c>
      <c r="L25" s="47"/>
      <c r="M25" s="21"/>
      <c r="N25" s="152"/>
    </row>
    <row r="26" spans="1:17" ht="32.1" customHeight="1" thickBot="1" x14ac:dyDescent="0.35">
      <c r="A26" s="65" t="s">
        <v>109</v>
      </c>
      <c r="B26" s="68"/>
      <c r="C26" s="27" t="s">
        <v>74</v>
      </c>
      <c r="D26" s="28" t="s">
        <v>75</v>
      </c>
      <c r="E26" s="28" t="s">
        <v>76</v>
      </c>
      <c r="F26" s="28" t="s">
        <v>77</v>
      </c>
      <c r="G26" s="29" t="s">
        <v>78</v>
      </c>
      <c r="H26" s="30" t="s">
        <v>102</v>
      </c>
      <c r="I26" s="5" t="s">
        <v>74</v>
      </c>
      <c r="J26" s="6" t="s">
        <v>75</v>
      </c>
      <c r="K26" s="6" t="s">
        <v>76</v>
      </c>
      <c r="L26" s="6" t="s">
        <v>77</v>
      </c>
      <c r="M26" s="83" t="s">
        <v>78</v>
      </c>
      <c r="N26" s="84" t="s">
        <v>102</v>
      </c>
      <c r="O26" s="18" t="s">
        <v>79</v>
      </c>
      <c r="P26" s="57" t="s">
        <v>81</v>
      </c>
      <c r="Q26" s="57" t="s">
        <v>82</v>
      </c>
    </row>
    <row r="27" spans="1:17" x14ac:dyDescent="0.25">
      <c r="A27" t="s">
        <v>110</v>
      </c>
      <c r="C27" s="8"/>
      <c r="D27" s="9"/>
      <c r="E27" s="9"/>
      <c r="F27" s="9"/>
      <c r="G27" s="9"/>
      <c r="H27" s="11">
        <f t="shared" ref="H27:H28" si="9">SUM(C27:G27)</f>
        <v>0</v>
      </c>
      <c r="I27" s="8"/>
      <c r="J27" s="9"/>
      <c r="K27" s="9"/>
      <c r="L27" s="9"/>
      <c r="M27" s="10"/>
      <c r="N27" s="95">
        <f t="shared" ref="N27:N28" si="10">SUM(I27:M27)</f>
        <v>0</v>
      </c>
      <c r="O27" s="59">
        <f>IFERROR(N27/H27,0)</f>
        <v>0</v>
      </c>
      <c r="P27" s="49"/>
      <c r="Q27" s="49"/>
    </row>
    <row r="28" spans="1:17" x14ac:dyDescent="0.25">
      <c r="A28" t="s">
        <v>111</v>
      </c>
      <c r="C28" s="15"/>
      <c r="D28" s="16"/>
      <c r="E28" s="16"/>
      <c r="F28" s="16"/>
      <c r="G28" s="16"/>
      <c r="H28" s="17">
        <f t="shared" si="9"/>
        <v>0</v>
      </c>
      <c r="I28" s="15"/>
      <c r="J28" s="16"/>
      <c r="K28" s="16"/>
      <c r="L28" s="16"/>
      <c r="M28" s="88"/>
      <c r="N28" s="95">
        <f t="shared" si="10"/>
        <v>0</v>
      </c>
      <c r="O28" s="59">
        <f t="shared" ref="O28:O29" si="11">IFERROR(N28/H28,0)</f>
        <v>0</v>
      </c>
      <c r="P28" s="49"/>
      <c r="Q28" s="49"/>
    </row>
    <row r="29" spans="1:17" ht="15.75" thickBot="1" x14ac:dyDescent="0.3">
      <c r="A29" s="22" t="s">
        <v>112</v>
      </c>
      <c r="B29" s="22"/>
      <c r="C29" s="40">
        <f>SUM(C25:C28)</f>
        <v>0</v>
      </c>
      <c r="D29" s="41">
        <f t="shared" ref="D29:G29" si="12">SUM(D25:D28)</f>
        <v>0</v>
      </c>
      <c r="E29" s="41">
        <f t="shared" si="12"/>
        <v>0</v>
      </c>
      <c r="F29" s="41">
        <f t="shared" si="12"/>
        <v>0</v>
      </c>
      <c r="G29" s="42">
        <f t="shared" si="12"/>
        <v>0</v>
      </c>
      <c r="H29" s="43">
        <f>SUM(C29:G29)</f>
        <v>0</v>
      </c>
      <c r="I29" s="44">
        <f>SUM(I25:I28)</f>
        <v>0</v>
      </c>
      <c r="J29" s="45">
        <f t="shared" ref="J29:M29" si="13">SUM(J25:J28)</f>
        <v>0</v>
      </c>
      <c r="K29" s="45">
        <f t="shared" si="13"/>
        <v>0</v>
      </c>
      <c r="L29" s="45">
        <f t="shared" si="13"/>
        <v>0</v>
      </c>
      <c r="M29" s="89">
        <f t="shared" si="13"/>
        <v>0</v>
      </c>
      <c r="N29" s="93">
        <f>SUM(I29:M29)</f>
        <v>0</v>
      </c>
      <c r="O29" s="59">
        <f t="shared" si="11"/>
        <v>0</v>
      </c>
      <c r="P29" s="49"/>
      <c r="Q29" s="49"/>
    </row>
    <row r="30" spans="1:17" ht="15.75" thickTop="1" x14ac:dyDescent="0.25"/>
  </sheetData>
  <conditionalFormatting sqref="H12">
    <cfRule type="expression" priority="10">
      <formula>IF($I$13="yes",0)</formula>
    </cfRule>
  </conditionalFormatting>
  <conditionalFormatting sqref="I7">
    <cfRule type="expression" dxfId="1124" priority="187">
      <formula>I7-C7&gt;=-0.1</formula>
    </cfRule>
    <cfRule type="expression" dxfId="1123" priority="186" stopIfTrue="1">
      <formula>I7-C7&lt;-0.1</formula>
    </cfRule>
    <cfRule type="expression" dxfId="1122" priority="185" stopIfTrue="1">
      <formula>I7-C7&lt;=-0.2</formula>
    </cfRule>
    <cfRule type="containsBlanks" priority="184" stopIfTrue="1">
      <formula>LEN(TRIM(I7))=0</formula>
    </cfRule>
    <cfRule type="iconSet" priority="183">
      <iconSet iconSet="5Quarters">
        <cfvo type="percent" val="0"/>
        <cfvo type="num" val="0.25"/>
        <cfvo type="num" val="0.5"/>
        <cfvo type="num" val="0.75"/>
        <cfvo type="num" val="1"/>
      </iconSet>
    </cfRule>
  </conditionalFormatting>
  <conditionalFormatting sqref="I8">
    <cfRule type="containsBlanks" priority="164" stopIfTrue="1">
      <formula>LEN(TRIM(I8))=0</formula>
    </cfRule>
    <cfRule type="expression" dxfId="1121" priority="165" stopIfTrue="1">
      <formula>I8-C8&lt;=-0.2</formula>
    </cfRule>
    <cfRule type="expression" dxfId="1120" priority="167">
      <formula>I8-C8&gt;=-0.1</formula>
    </cfRule>
    <cfRule type="expression" dxfId="1119" priority="166" stopIfTrue="1">
      <formula>I8-C8&lt;-0.1</formula>
    </cfRule>
    <cfRule type="iconSet" priority="163">
      <iconSet iconSet="5Quarters">
        <cfvo type="percent" val="0"/>
        <cfvo type="num" val="0.25"/>
        <cfvo type="num" val="0.5"/>
        <cfvo type="num" val="0.75"/>
        <cfvo type="num" val="1"/>
      </iconSet>
    </cfRule>
  </conditionalFormatting>
  <conditionalFormatting sqref="I9">
    <cfRule type="iconSet" priority="158">
      <iconSet iconSet="5Quarters">
        <cfvo type="percent" val="0"/>
        <cfvo type="num" val="0.25"/>
        <cfvo type="num" val="0.5"/>
        <cfvo type="num" val="0.75"/>
        <cfvo type="num" val="1"/>
      </iconSet>
    </cfRule>
    <cfRule type="containsBlanks" priority="159" stopIfTrue="1">
      <formula>LEN(TRIM(I9))=0</formula>
    </cfRule>
    <cfRule type="expression" dxfId="1118" priority="160" stopIfTrue="1">
      <formula>I9-C9&lt;=-0.2</formula>
    </cfRule>
    <cfRule type="expression" dxfId="1117" priority="161" stopIfTrue="1">
      <formula>I9-C9&lt;-0.1</formula>
    </cfRule>
    <cfRule type="expression" dxfId="1116" priority="162">
      <formula>I9-C9&gt;=-0.1</formula>
    </cfRule>
  </conditionalFormatting>
  <conditionalFormatting sqref="I10">
    <cfRule type="iconSet" priority="153">
      <iconSet iconSet="5Quarters">
        <cfvo type="percent" val="0"/>
        <cfvo type="num" val="0.25"/>
        <cfvo type="num" val="0.5"/>
        <cfvo type="num" val="0.75"/>
        <cfvo type="num" val="1"/>
      </iconSet>
    </cfRule>
    <cfRule type="containsBlanks" priority="154" stopIfTrue="1">
      <formula>LEN(TRIM(I10))=0</formula>
    </cfRule>
    <cfRule type="expression" dxfId="1115" priority="155" stopIfTrue="1">
      <formula>I10-C10&lt;=-0.2</formula>
    </cfRule>
    <cfRule type="expression" dxfId="1114" priority="156" stopIfTrue="1">
      <formula>I10-C10&lt;-0.2</formula>
    </cfRule>
    <cfRule type="expression" dxfId="1113" priority="157">
      <formula>I10-C10&gt;=-0.1</formula>
    </cfRule>
  </conditionalFormatting>
  <conditionalFormatting sqref="I13:I17">
    <cfRule type="expression" dxfId="1112" priority="82">
      <formula>AND(C13="x", I13="no")</formula>
    </cfRule>
  </conditionalFormatting>
  <conditionalFormatting sqref="I13:M17">
    <cfRule type="expression" priority="16" stopIfTrue="1">
      <formula>(J13&lt;&gt;"")</formula>
    </cfRule>
    <cfRule type="expression" priority="15" stopIfTrue="1">
      <formula>I13=""</formula>
    </cfRule>
    <cfRule type="expression" dxfId="1111" priority="17" stopIfTrue="1">
      <formula>I13="yes"</formula>
    </cfRule>
  </conditionalFormatting>
  <conditionalFormatting sqref="J7">
    <cfRule type="iconSet" priority="188">
      <iconSet iconSet="5Quarters">
        <cfvo type="percent" val="0"/>
        <cfvo type="num" val="0.25"/>
        <cfvo type="num" val="0.5"/>
        <cfvo type="num" val="0.75"/>
        <cfvo type="num" val="1"/>
      </iconSet>
    </cfRule>
    <cfRule type="expression" dxfId="1110" priority="196">
      <formula>J7-D7&gt;=-0.1</formula>
    </cfRule>
    <cfRule type="containsBlanks" priority="193" stopIfTrue="1">
      <formula>LEN(TRIM(J7))=0</formula>
    </cfRule>
    <cfRule type="expression" dxfId="1109" priority="194" stopIfTrue="1">
      <formula>J7-D7&lt;=-0.2</formula>
    </cfRule>
    <cfRule type="expression" dxfId="1108" priority="195" stopIfTrue="1">
      <formula>J7-D7&lt;-0.1</formula>
    </cfRule>
  </conditionalFormatting>
  <conditionalFormatting sqref="J8">
    <cfRule type="expression" dxfId="1107" priority="140" stopIfTrue="1">
      <formula>J8-D8&lt;=-0.2</formula>
    </cfRule>
    <cfRule type="expression" dxfId="1106" priority="141" stopIfTrue="1">
      <formula>J8-D8&lt;-0.1</formula>
    </cfRule>
    <cfRule type="iconSet" priority="138">
      <iconSet iconSet="5Quarters">
        <cfvo type="percent" val="0"/>
        <cfvo type="num" val="0.25"/>
        <cfvo type="num" val="0.5"/>
        <cfvo type="num" val="0.75"/>
        <cfvo type="num" val="1"/>
      </iconSet>
    </cfRule>
    <cfRule type="containsBlanks" priority="139" stopIfTrue="1">
      <formula>LEN(TRIM(J8))=0</formula>
    </cfRule>
    <cfRule type="expression" dxfId="1105" priority="142">
      <formula>J8-D8&gt;=-0.1</formula>
    </cfRule>
  </conditionalFormatting>
  <conditionalFormatting sqref="J9">
    <cfRule type="expression" dxfId="1104" priority="147">
      <formula>J9-D9&gt;=-0.1</formula>
    </cfRule>
    <cfRule type="expression" dxfId="1103" priority="146" stopIfTrue="1">
      <formula>J9-D9&lt;-0.1</formula>
    </cfRule>
    <cfRule type="expression" dxfId="1102" priority="145" stopIfTrue="1">
      <formula>J9-D9&lt;=-0.2</formula>
    </cfRule>
    <cfRule type="containsBlanks" priority="144" stopIfTrue="1">
      <formula>LEN(TRIM(J9))=0</formula>
    </cfRule>
    <cfRule type="iconSet" priority="143">
      <iconSet iconSet="5Quarters">
        <cfvo type="percent" val="0"/>
        <cfvo type="num" val="0.25"/>
        <cfvo type="num" val="0.5"/>
        <cfvo type="num" val="0.75"/>
        <cfvo type="num" val="1"/>
      </iconSet>
    </cfRule>
  </conditionalFormatting>
  <conditionalFormatting sqref="J10">
    <cfRule type="expression" dxfId="1101" priority="152">
      <formula>J10-D10&gt;=-0.1</formula>
    </cfRule>
    <cfRule type="expression" dxfId="1100" priority="151" stopIfTrue="1">
      <formula>J10-D10&lt;-0.1</formula>
    </cfRule>
    <cfRule type="expression" dxfId="1099" priority="150" stopIfTrue="1">
      <formula>J10-D10&lt;=-0.2</formula>
    </cfRule>
    <cfRule type="containsBlanks" priority="149" stopIfTrue="1">
      <formula>LEN(TRIM(J10))=0</formula>
    </cfRule>
    <cfRule type="iconSet" priority="148">
      <iconSet iconSet="5Quarters">
        <cfvo type="percent" val="0"/>
        <cfvo type="num" val="0.25"/>
        <cfvo type="num" val="0.5"/>
        <cfvo type="num" val="0.75"/>
        <cfvo type="num" val="1"/>
      </iconSet>
    </cfRule>
  </conditionalFormatting>
  <conditionalFormatting sqref="J13:J17">
    <cfRule type="expression" dxfId="1098" priority="66">
      <formula>AND(OR(C13="x",D13="x"), J13="no")</formula>
    </cfRule>
  </conditionalFormatting>
  <conditionalFormatting sqref="K7">
    <cfRule type="containsBlanks" priority="179" stopIfTrue="1">
      <formula>LEN(TRIM(K7))=0</formula>
    </cfRule>
    <cfRule type="expression" dxfId="1097" priority="180" stopIfTrue="1">
      <formula>K7-E7&lt;=-0.2</formula>
    </cfRule>
    <cfRule type="expression" dxfId="1096" priority="181" stopIfTrue="1">
      <formula>K7-E7&lt;-0.1</formula>
    </cfRule>
    <cfRule type="expression" dxfId="1095" priority="182">
      <formula>K7-E7&gt;=-0.1</formula>
    </cfRule>
    <cfRule type="iconSet" priority="178">
      <iconSet iconSet="5Quarters">
        <cfvo type="percent" val="0"/>
        <cfvo type="num" val="0.25"/>
        <cfvo type="num" val="0.5"/>
        <cfvo type="num" val="0.75"/>
        <cfvo type="num" val="1"/>
      </iconSet>
    </cfRule>
  </conditionalFormatting>
  <conditionalFormatting sqref="K8">
    <cfRule type="containsBlanks" priority="134" stopIfTrue="1">
      <formula>LEN(TRIM(K8))=0</formula>
    </cfRule>
    <cfRule type="expression" dxfId="1094" priority="135" stopIfTrue="1">
      <formula>K8-E8&lt;=-0.2</formula>
    </cfRule>
    <cfRule type="expression" dxfId="1093" priority="136" stopIfTrue="1">
      <formula>K8-E8&lt;-0.1</formula>
    </cfRule>
    <cfRule type="expression" dxfId="1092" priority="137">
      <formula>K8-E8&gt;=-0.1</formula>
    </cfRule>
    <cfRule type="iconSet" priority="133">
      <iconSet iconSet="5Quarters">
        <cfvo type="percent" val="0"/>
        <cfvo type="num" val="0.25"/>
        <cfvo type="num" val="0.5"/>
        <cfvo type="num" val="0.75"/>
        <cfvo type="num" val="1"/>
      </iconSet>
    </cfRule>
  </conditionalFormatting>
  <conditionalFormatting sqref="K9">
    <cfRule type="containsBlanks" priority="129" stopIfTrue="1">
      <formula>LEN(TRIM(K9))=0</formula>
    </cfRule>
    <cfRule type="expression" dxfId="1091" priority="132">
      <formula>K9-E9&gt;=-0.1</formula>
    </cfRule>
    <cfRule type="expression" dxfId="1090" priority="131" stopIfTrue="1">
      <formula>K9-E9&lt;-0.1</formula>
    </cfRule>
    <cfRule type="expression" dxfId="1089" priority="130" stopIfTrue="1">
      <formula>K9-E9&lt;=-0.2</formula>
    </cfRule>
    <cfRule type="iconSet" priority="128">
      <iconSet iconSet="5Quarters">
        <cfvo type="percent" val="0"/>
        <cfvo type="num" val="0.25"/>
        <cfvo type="num" val="0.5"/>
        <cfvo type="num" val="0.75"/>
        <cfvo type="num" val="1"/>
      </iconSet>
    </cfRule>
  </conditionalFormatting>
  <conditionalFormatting sqref="K10">
    <cfRule type="expression" dxfId="1088" priority="127">
      <formula>K10-E10&gt;=-0.1</formula>
    </cfRule>
    <cfRule type="expression" dxfId="1087" priority="126" stopIfTrue="1">
      <formula>K10-E10&lt;-0.1</formula>
    </cfRule>
    <cfRule type="expression" dxfId="1086" priority="125" stopIfTrue="1">
      <formula>K10-E10&lt;=-0.2</formula>
    </cfRule>
    <cfRule type="containsBlanks" priority="124" stopIfTrue="1">
      <formula>LEN(TRIM(K10))=0</formula>
    </cfRule>
    <cfRule type="iconSet" priority="123">
      <iconSet iconSet="5Quarters">
        <cfvo type="percent" val="0"/>
        <cfvo type="num" val="0.25"/>
        <cfvo type="num" val="0.5"/>
        <cfvo type="num" val="0.75"/>
        <cfvo type="num" val="1"/>
      </iconSet>
    </cfRule>
  </conditionalFormatting>
  <conditionalFormatting sqref="K13:K17">
    <cfRule type="expression" dxfId="1085" priority="50">
      <formula>AND(OR(C13="x", D13="x",E13="x"), K13="no")</formula>
    </cfRule>
  </conditionalFormatting>
  <conditionalFormatting sqref="L7">
    <cfRule type="expression" dxfId="1084" priority="176" stopIfTrue="1">
      <formula>L7-F7&lt;-0.1</formula>
    </cfRule>
    <cfRule type="expression" dxfId="1083" priority="175" stopIfTrue="1">
      <formula>L7-F7&lt;=-0.2</formula>
    </cfRule>
    <cfRule type="containsBlanks" priority="174" stopIfTrue="1">
      <formula>LEN(TRIM(L7))=0</formula>
    </cfRule>
    <cfRule type="iconSet" priority="173">
      <iconSet iconSet="5Quarters">
        <cfvo type="percent" val="0"/>
        <cfvo type="num" val="0.25"/>
        <cfvo type="num" val="0.5"/>
        <cfvo type="num" val="0.75"/>
        <cfvo type="num" val="1"/>
      </iconSet>
    </cfRule>
    <cfRule type="expression" dxfId="1082" priority="177">
      <formula>L7-F7&gt;=-0.1</formula>
    </cfRule>
  </conditionalFormatting>
  <conditionalFormatting sqref="L8">
    <cfRule type="expression" dxfId="1081" priority="112">
      <formula>L8-F8&gt;=-0.1</formula>
    </cfRule>
    <cfRule type="expression" dxfId="1080" priority="111" stopIfTrue="1">
      <formula>L8-F8&lt;-0.1</formula>
    </cfRule>
    <cfRule type="expression" dxfId="1079" priority="110" stopIfTrue="1">
      <formula>L8-F8&lt;=-0.2</formula>
    </cfRule>
    <cfRule type="containsBlanks" priority="109" stopIfTrue="1">
      <formula>LEN(TRIM(L8))=0</formula>
    </cfRule>
    <cfRule type="iconSet" priority="108">
      <iconSet iconSet="5Quarters">
        <cfvo type="percent" val="0"/>
        <cfvo type="num" val="0.25"/>
        <cfvo type="num" val="0.5"/>
        <cfvo type="num" val="0.75"/>
        <cfvo type="num" val="1"/>
      </iconSet>
    </cfRule>
  </conditionalFormatting>
  <conditionalFormatting sqref="L9">
    <cfRule type="expression" dxfId="1078" priority="117">
      <formula>L9-F9&gt;=-0.1</formula>
    </cfRule>
    <cfRule type="expression" dxfId="1077" priority="116" stopIfTrue="1">
      <formula>L9-F9&lt;-0.1</formula>
    </cfRule>
    <cfRule type="expression" dxfId="1076" priority="115" stopIfTrue="1">
      <formula>L9-F9&lt;=-0.2</formula>
    </cfRule>
    <cfRule type="containsBlanks" priority="114" stopIfTrue="1">
      <formula>LEN(TRIM(L9))=0</formula>
    </cfRule>
    <cfRule type="iconSet" priority="113">
      <iconSet iconSet="5Quarters">
        <cfvo type="percent" val="0"/>
        <cfvo type="num" val="0.25"/>
        <cfvo type="num" val="0.5"/>
        <cfvo type="num" val="0.75"/>
        <cfvo type="num" val="1"/>
      </iconSet>
    </cfRule>
  </conditionalFormatting>
  <conditionalFormatting sqref="L10">
    <cfRule type="expression" dxfId="1075" priority="122">
      <formula>L10-F10&gt;=-0.1</formula>
    </cfRule>
    <cfRule type="expression" dxfId="1074" priority="121" stopIfTrue="1">
      <formula>L10-F10&lt;-0.1</formula>
    </cfRule>
    <cfRule type="expression" dxfId="1073" priority="120" stopIfTrue="1">
      <formula>L10-F10&lt;=-0.2</formula>
    </cfRule>
    <cfRule type="containsBlanks" priority="119" stopIfTrue="1">
      <formula>LEN(TRIM(L10))=0</formula>
    </cfRule>
    <cfRule type="iconSet" priority="118">
      <iconSet iconSet="5Quarters">
        <cfvo type="percent" val="0"/>
        <cfvo type="num" val="0.25"/>
        <cfvo type="num" val="0.5"/>
        <cfvo type="num" val="0.75"/>
        <cfvo type="num" val="1"/>
      </iconSet>
    </cfRule>
  </conditionalFormatting>
  <conditionalFormatting sqref="L13:L17">
    <cfRule type="expression" dxfId="1072" priority="34">
      <formula>AND(OR(C13="x", D13="x", E13="x",F13="x"), L13="no")</formula>
    </cfRule>
  </conditionalFormatting>
  <conditionalFormatting sqref="M7">
    <cfRule type="expression" dxfId="1071" priority="171" stopIfTrue="1">
      <formula>M7-G7&lt;-0.1</formula>
    </cfRule>
    <cfRule type="expression" dxfId="1070" priority="172">
      <formula>M7-G7&gt;=-0.1</formula>
    </cfRule>
    <cfRule type="expression" dxfId="1069" priority="170" stopIfTrue="1">
      <formula>M7-G7&lt;=-0.2</formula>
    </cfRule>
    <cfRule type="iconSet" priority="168">
      <iconSet iconSet="5Quarters">
        <cfvo type="percent" val="0"/>
        <cfvo type="num" val="0.25"/>
        <cfvo type="num" val="0.5"/>
        <cfvo type="num" val="0.75"/>
        <cfvo type="num" val="1"/>
      </iconSet>
    </cfRule>
    <cfRule type="containsBlanks" priority="169" stopIfTrue="1">
      <formula>LEN(TRIM(M7))=0</formula>
    </cfRule>
  </conditionalFormatting>
  <conditionalFormatting sqref="M8">
    <cfRule type="containsBlanks" priority="104" stopIfTrue="1">
      <formula>LEN(TRIM(M8))=0</formula>
    </cfRule>
    <cfRule type="iconSet" priority="103">
      <iconSet iconSet="5Quarters">
        <cfvo type="percent" val="0"/>
        <cfvo type="num" val="0.25"/>
        <cfvo type="num" val="0.5"/>
        <cfvo type="num" val="0.75"/>
        <cfvo type="num" val="1"/>
      </iconSet>
    </cfRule>
    <cfRule type="expression" dxfId="1068" priority="106" stopIfTrue="1">
      <formula>M8-G8&lt;-0.1</formula>
    </cfRule>
    <cfRule type="expression" dxfId="1067" priority="105" stopIfTrue="1">
      <formula>M8-G8&lt;=-0.2</formula>
    </cfRule>
    <cfRule type="expression" dxfId="1066" priority="107">
      <formula>M8-G8&gt;=-0.1</formula>
    </cfRule>
  </conditionalFormatting>
  <conditionalFormatting sqref="M9">
    <cfRule type="expression" dxfId="1065" priority="102">
      <formula>M9-G9&gt;=-0.1</formula>
    </cfRule>
    <cfRule type="expression" dxfId="1064" priority="101" stopIfTrue="1">
      <formula>M9-G9&lt;-0.1</formula>
    </cfRule>
    <cfRule type="expression" dxfId="1063" priority="100" stopIfTrue="1">
      <formula>M9-G9&lt;=-0.2</formula>
    </cfRule>
    <cfRule type="containsBlanks" priority="99" stopIfTrue="1">
      <formula>LEN(TRIM(M9))=0</formula>
    </cfRule>
    <cfRule type="iconSet" priority="98">
      <iconSet iconSet="5Quarters">
        <cfvo type="percent" val="0"/>
        <cfvo type="num" val="0.25"/>
        <cfvo type="num" val="0.5"/>
        <cfvo type="num" val="0.75"/>
        <cfvo type="num" val="1"/>
      </iconSet>
    </cfRule>
  </conditionalFormatting>
  <conditionalFormatting sqref="M10">
    <cfRule type="expression" dxfId="1062" priority="96" stopIfTrue="1">
      <formula>M10-G10&lt;-0.1</formula>
    </cfRule>
    <cfRule type="expression" dxfId="1061" priority="97">
      <formula>M10-G10&gt;=-0.1</formula>
    </cfRule>
    <cfRule type="expression" dxfId="1060" priority="95" stopIfTrue="1">
      <formula>M10-G10&lt;=-0.2</formula>
    </cfRule>
    <cfRule type="containsBlanks" priority="94" stopIfTrue="1">
      <formula>LEN(TRIM(M10))=0</formula>
    </cfRule>
    <cfRule type="iconSet" priority="93">
      <iconSet iconSet="5Quarters">
        <cfvo type="percent" val="0"/>
        <cfvo type="num" val="0.25"/>
        <cfvo type="num" val="0.5"/>
        <cfvo type="num" val="0.75"/>
        <cfvo type="num" val="1"/>
      </iconSet>
    </cfRule>
  </conditionalFormatting>
  <conditionalFormatting sqref="M13:M17">
    <cfRule type="expression" dxfId="1059" priority="18">
      <formula>AND(OR(C13="x", D13="x", E13="x", F13="x",G13="x"), M13="no")</formula>
    </cfRule>
  </conditionalFormatting>
  <conditionalFormatting sqref="N7:N10">
    <cfRule type="iconSet" priority="92">
      <iconSet iconSet="5Arrows" showValue="0">
        <cfvo type="percent" val="0"/>
        <cfvo type="num" val="-0.2"/>
        <cfvo type="num" val="-0.15"/>
        <cfvo type="num" val="-0.12"/>
        <cfvo type="num" val="-0.1"/>
      </iconSet>
    </cfRule>
  </conditionalFormatting>
  <conditionalFormatting sqref="N7:N17">
    <cfRule type="expression" dxfId="1058" priority="1" stopIfTrue="1">
      <formula>$A7=""</formula>
    </cfRule>
  </conditionalFormatting>
  <conditionalFormatting sqref="O21:O24">
    <cfRule type="dataBar" priority="91">
      <dataBar showValue="0">
        <cfvo type="num" val="0"/>
        <cfvo type="num" val="1"/>
        <color theme="4" tint="0.39997558519241921"/>
      </dataBar>
      <extLst>
        <ext xmlns:x14="http://schemas.microsoft.com/office/spreadsheetml/2009/9/main" uri="{B025F937-C7B1-47D3-B67F-A62EFF666E3E}">
          <x14:id>{8F252CA6-D305-4506-ACFE-5DE917C53BF8}</x14:id>
        </ext>
      </extLst>
    </cfRule>
  </conditionalFormatting>
  <conditionalFormatting sqref="O21:O29">
    <cfRule type="cellIs" dxfId="1057" priority="11" stopIfTrue="1" operator="greaterThan">
      <formula>1</formula>
    </cfRule>
  </conditionalFormatting>
  <conditionalFormatting sqref="O27:O29">
    <cfRule type="dataBar" priority="12">
      <dataBar showValue="0">
        <cfvo type="num" val="0"/>
        <cfvo type="num" val="1"/>
        <color theme="4" tint="0.39997558519241921"/>
      </dataBar>
      <extLst>
        <ext xmlns:x14="http://schemas.microsoft.com/office/spreadsheetml/2009/9/main" uri="{B025F937-C7B1-47D3-B67F-A62EFF666E3E}">
          <x14:id>{C8C6F82E-C077-4F4A-B1ED-FF95133662BB}</x14:id>
        </ext>
      </extLst>
    </cfRule>
  </conditionalFormatting>
  <dataValidations count="1">
    <dataValidation type="list" allowBlank="1" showInputMessage="1" showErrorMessage="1" sqref="C13:H17" xr:uid="{00000000-0002-0000-0100-000000000000}">
      <formula1>"x"</formula1>
    </dataValidation>
  </dataValidations>
  <hyperlinks>
    <hyperlink ref="A4" r:id="rId1" display="CCC-A2: Develop a climate change communications plan that outlines key messages (e.g., how climate change effects vary among subpopulations on both temporal and spatial scales, impacts to prey and denning habitat) regarding the threat to the Arctic and to polar bears from climate change and the need for the global community to reduce GHG emissions " xr:uid="{31DA31FF-F0E2-4C82-93EA-EB2BFD809E26}"/>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iconSet" priority="3" id="{24E357AD-824E-4962-AFBF-9A56B750E17F}">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N13:N17</xm:sqref>
        </x14:conditionalFormatting>
        <x14:conditionalFormatting xmlns:xm="http://schemas.microsoft.com/office/excel/2006/main">
          <x14:cfRule type="dataBar" id="{8F252CA6-D305-4506-ACFE-5DE917C53BF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xm:sqref>
        </x14:conditionalFormatting>
        <x14:conditionalFormatting xmlns:xm="http://schemas.microsoft.com/office/excel/2006/main">
          <x14:cfRule type="dataBar" id="{C8C6F82E-C077-4F4A-B1ED-FF95133662BB}">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Sheet1!$A$4:$A$5</xm:f>
          </x14:formula1>
          <xm:sqref>I13:M17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Q25"/>
  <sheetViews>
    <sheetView zoomScaleNormal="100" workbookViewId="0">
      <selection activeCell="B10" sqref="B10:B1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7</v>
      </c>
      <c r="B2" s="69" t="s">
        <v>65</v>
      </c>
    </row>
    <row r="3" spans="1:17" s="20" customFormat="1" ht="62.1" customHeight="1" x14ac:dyDescent="0.3">
      <c r="A3" s="14" t="s">
        <v>66</v>
      </c>
      <c r="B3" s="14" t="s">
        <v>67</v>
      </c>
    </row>
    <row r="4" spans="1:17" ht="83.1" customHeight="1" x14ac:dyDescent="0.25">
      <c r="A4" s="37" t="s">
        <v>113</v>
      </c>
      <c r="B4" s="2" t="s">
        <v>69</v>
      </c>
      <c r="O4" s="55"/>
    </row>
    <row r="5" spans="1:17" s="19" customFormat="1" ht="51.95"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23" t="s">
        <v>80</v>
      </c>
      <c r="P6" s="57" t="s">
        <v>81</v>
      </c>
      <c r="Q6" s="57" t="s">
        <v>82</v>
      </c>
    </row>
    <row r="7" spans="1:17" ht="66.95" customHeight="1" x14ac:dyDescent="0.25">
      <c r="A7" s="69" t="s">
        <v>114</v>
      </c>
      <c r="B7" s="2" t="s">
        <v>69</v>
      </c>
      <c r="C7" s="58">
        <v>0</v>
      </c>
      <c r="D7" s="59">
        <v>0</v>
      </c>
      <c r="E7" s="59">
        <v>0.5</v>
      </c>
      <c r="F7" s="59">
        <v>1</v>
      </c>
      <c r="G7" s="60"/>
      <c r="H7" s="61"/>
      <c r="I7" s="58">
        <v>0</v>
      </c>
      <c r="J7" s="59">
        <v>0</v>
      </c>
      <c r="K7" s="59">
        <v>0.5</v>
      </c>
      <c r="L7" s="59">
        <v>1</v>
      </c>
      <c r="M7" s="59"/>
      <c r="N7" s="95">
        <f>IF(M7&lt;&gt;"",M7-G7,(IF(L7&lt;&gt;"",L7-F7,(IF(K7&lt;&gt;"",K7-E7,(IF(J7&lt;&gt;"",J7-D7,(IF(I7&lt;&gt;"",I7-C7,0)))))))))</f>
        <v>0</v>
      </c>
      <c r="O7" s="139">
        <f>MAX(I7:M7)</f>
        <v>1</v>
      </c>
      <c r="P7" s="49"/>
      <c r="Q7" s="49"/>
    </row>
    <row r="8" spans="1:17" ht="46.5" customHeight="1" thickBot="1" x14ac:dyDescent="0.35">
      <c r="E8" s="47" t="s">
        <v>89</v>
      </c>
      <c r="F8" s="48"/>
      <c r="G8" s="48"/>
      <c r="H8" s="48"/>
      <c r="I8" s="94" t="s">
        <v>90</v>
      </c>
      <c r="J8" s="48"/>
      <c r="K8" s="47"/>
    </row>
    <row r="9" spans="1:17" ht="32.1" customHeight="1" x14ac:dyDescent="0.3">
      <c r="A9" s="65" t="s">
        <v>5</v>
      </c>
      <c r="B9" s="65" t="s">
        <v>73</v>
      </c>
      <c r="C9" s="24" t="s">
        <v>74</v>
      </c>
      <c r="D9" s="25" t="s">
        <v>75</v>
      </c>
      <c r="E9" s="25" t="s">
        <v>76</v>
      </c>
      <c r="F9" s="25" t="s">
        <v>77</v>
      </c>
      <c r="G9" s="26" t="s">
        <v>78</v>
      </c>
      <c r="H9" s="66"/>
      <c r="I9" s="5" t="s">
        <v>74</v>
      </c>
      <c r="J9" s="6" t="s">
        <v>75</v>
      </c>
      <c r="K9" s="6" t="s">
        <v>76</v>
      </c>
      <c r="L9" s="6" t="s">
        <v>77</v>
      </c>
      <c r="M9" s="83" t="s">
        <v>78</v>
      </c>
      <c r="N9" s="84" t="s">
        <v>79</v>
      </c>
      <c r="P9" s="57" t="s">
        <v>81</v>
      </c>
      <c r="Q9" s="57" t="s">
        <v>82</v>
      </c>
    </row>
    <row r="10" spans="1:17" ht="31.5" customHeight="1" x14ac:dyDescent="0.25">
      <c r="A10" s="1" t="s">
        <v>115</v>
      </c>
      <c r="B10" s="2" t="s">
        <v>69</v>
      </c>
      <c r="C10" s="31" t="s">
        <v>92</v>
      </c>
      <c r="D10" s="32"/>
      <c r="E10" s="32"/>
      <c r="F10" s="32"/>
      <c r="G10" s="33"/>
      <c r="H10" s="67"/>
      <c r="I10" s="31" t="s">
        <v>93</v>
      </c>
      <c r="J10" s="32"/>
      <c r="K10" s="32"/>
      <c r="L10" s="32"/>
      <c r="M10" s="85"/>
      <c r="N10" s="95">
        <f>IF(COUNTIF(I10:M10,"yes")&gt;0,1,(IF(OR(AND(C10="x",I10="no"),(AND(D10="x",J10="no")),(AND(E10="x",K10="no")),(AND(F10="x",L10="no")),(AND(G10="x",M10="no")))=FALSE,2,3)))</f>
        <v>1</v>
      </c>
      <c r="P10" s="49"/>
      <c r="Q10" s="49"/>
    </row>
    <row r="11" spans="1:17" ht="31.5" customHeight="1" x14ac:dyDescent="0.25">
      <c r="A11" s="1" t="s">
        <v>116</v>
      </c>
      <c r="B11" s="2" t="s">
        <v>69</v>
      </c>
      <c r="C11" s="31"/>
      <c r="D11" s="32" t="s">
        <v>92</v>
      </c>
      <c r="E11" s="32"/>
      <c r="F11" s="32"/>
      <c r="G11" s="33"/>
      <c r="H11" s="67"/>
      <c r="I11" s="31"/>
      <c r="J11" s="32" t="s">
        <v>97</v>
      </c>
      <c r="K11" s="32" t="s">
        <v>93</v>
      </c>
      <c r="L11" s="32"/>
      <c r="M11" s="85"/>
      <c r="N11" s="95">
        <f t="shared" ref="N11:N12" si="0">IF(COUNTIF(I11:M11,"yes")&gt;0,1,(IF(OR(AND(C11="x",I11="no"),(AND(D11="x",J11="no")),(AND(E11="x",K11="no")),(AND(F11="x",L11="no")),(AND(G11="x",M11="no")))=FALSE,2,3)))</f>
        <v>1</v>
      </c>
      <c r="P11" s="49"/>
      <c r="Q11" s="49"/>
    </row>
    <row r="12" spans="1:17" ht="31.5" customHeight="1" x14ac:dyDescent="0.25">
      <c r="A12" s="1" t="s">
        <v>117</v>
      </c>
      <c r="B12" s="2" t="s">
        <v>69</v>
      </c>
      <c r="C12" s="31"/>
      <c r="D12" s="32" t="s">
        <v>92</v>
      </c>
      <c r="E12" s="32"/>
      <c r="F12" s="32"/>
      <c r="G12" s="33"/>
      <c r="H12" s="67"/>
      <c r="I12" s="31"/>
      <c r="J12" s="32" t="s">
        <v>97</v>
      </c>
      <c r="K12" s="32" t="s">
        <v>97</v>
      </c>
      <c r="L12" s="32" t="s">
        <v>93</v>
      </c>
      <c r="M12" s="85"/>
      <c r="N12" s="95">
        <f t="shared" si="0"/>
        <v>1</v>
      </c>
      <c r="P12" s="49"/>
      <c r="Q12" s="49"/>
    </row>
    <row r="14" spans="1:17" s="19" customFormat="1" ht="38.1" customHeight="1" thickBot="1" x14ac:dyDescent="0.35">
      <c r="C14" s="21"/>
      <c r="D14" s="47"/>
      <c r="E14" s="47" t="s">
        <v>99</v>
      </c>
      <c r="F14" s="47"/>
      <c r="G14" s="47"/>
      <c r="H14" s="47"/>
      <c r="I14" s="47"/>
      <c r="J14" s="47"/>
      <c r="K14" s="47" t="s">
        <v>100</v>
      </c>
      <c r="L14" s="47"/>
      <c r="M14" s="21"/>
    </row>
    <row r="15" spans="1:17" ht="32.1" customHeight="1" thickBot="1" x14ac:dyDescent="0.35">
      <c r="A15" s="65" t="s">
        <v>101</v>
      </c>
      <c r="B15" s="68"/>
      <c r="C15" s="27" t="s">
        <v>74</v>
      </c>
      <c r="D15" s="28" t="s">
        <v>75</v>
      </c>
      <c r="E15" s="28" t="s">
        <v>76</v>
      </c>
      <c r="F15" s="28" t="s">
        <v>77</v>
      </c>
      <c r="G15" s="29" t="s">
        <v>78</v>
      </c>
      <c r="H15" s="30" t="s">
        <v>102</v>
      </c>
      <c r="I15" s="5" t="s">
        <v>74</v>
      </c>
      <c r="J15" s="6" t="s">
        <v>75</v>
      </c>
      <c r="K15" s="6" t="s">
        <v>76</v>
      </c>
      <c r="L15" s="6" t="s">
        <v>77</v>
      </c>
      <c r="M15" s="6" t="s">
        <v>78</v>
      </c>
      <c r="N15" s="7" t="s">
        <v>102</v>
      </c>
      <c r="O15" s="18" t="s">
        <v>79</v>
      </c>
      <c r="P15" s="57" t="s">
        <v>81</v>
      </c>
      <c r="Q15" s="57" t="s">
        <v>82</v>
      </c>
    </row>
    <row r="16" spans="1:17" ht="18" customHeight="1" thickBot="1" x14ac:dyDescent="0.3">
      <c r="A16" t="s">
        <v>103</v>
      </c>
      <c r="C16" s="8"/>
      <c r="D16" s="9"/>
      <c r="E16" s="9"/>
      <c r="F16" s="9"/>
      <c r="G16" s="9"/>
      <c r="H16" s="10">
        <f>SUM(C16:G16)</f>
        <v>0</v>
      </c>
      <c r="I16" s="4"/>
      <c r="J16" s="3"/>
      <c r="K16" s="3"/>
      <c r="L16" s="3"/>
      <c r="M16" s="3"/>
      <c r="N16" s="12">
        <f>SUM(I16:M16)</f>
        <v>0</v>
      </c>
      <c r="O16" s="59">
        <f>IFERROR(N16/H16,0)</f>
        <v>0</v>
      </c>
      <c r="P16" s="49"/>
      <c r="Q16" s="49"/>
    </row>
    <row r="17" spans="1:17" ht="15.75" thickBot="1" x14ac:dyDescent="0.3">
      <c r="A17" t="s">
        <v>104</v>
      </c>
      <c r="C17" s="4"/>
      <c r="D17" s="3"/>
      <c r="E17" s="3"/>
      <c r="F17" s="3"/>
      <c r="G17" s="3"/>
      <c r="H17" s="10">
        <f t="shared" ref="H17:H18" si="1">SUM(C17:G17)</f>
        <v>0</v>
      </c>
      <c r="I17" s="4"/>
      <c r="J17" s="3"/>
      <c r="K17" s="3"/>
      <c r="L17" s="3"/>
      <c r="M17" s="3"/>
      <c r="N17" s="12">
        <f t="shared" ref="N17:N19" si="2">SUM(I17:M17)</f>
        <v>0</v>
      </c>
      <c r="O17" s="59">
        <f t="shared" ref="O17:O19" si="3">IFERROR(N17/H17,0)</f>
        <v>0</v>
      </c>
      <c r="P17" s="49"/>
      <c r="Q17" s="49"/>
    </row>
    <row r="18" spans="1:17" x14ac:dyDescent="0.25">
      <c r="A18" t="s">
        <v>105</v>
      </c>
      <c r="C18" s="15"/>
      <c r="D18" s="16"/>
      <c r="E18" s="16"/>
      <c r="F18" s="16"/>
      <c r="G18" s="16"/>
      <c r="H18" s="38">
        <f t="shared" si="1"/>
        <v>0</v>
      </c>
      <c r="I18" s="15"/>
      <c r="J18" s="16"/>
      <c r="K18" s="16"/>
      <c r="L18" s="16"/>
      <c r="M18" s="16"/>
      <c r="N18" s="39">
        <f t="shared" si="2"/>
        <v>0</v>
      </c>
      <c r="O18" s="59">
        <f t="shared" si="3"/>
        <v>0</v>
      </c>
      <c r="P18" s="49"/>
      <c r="Q18" s="49"/>
    </row>
    <row r="19" spans="1:17" ht="15.75" thickBot="1" x14ac:dyDescent="0.3">
      <c r="A19" s="22" t="s">
        <v>106</v>
      </c>
      <c r="B19" s="22"/>
      <c r="C19" s="40">
        <f>SUM(C16:C18)</f>
        <v>0</v>
      </c>
      <c r="D19" s="41">
        <f t="shared" ref="D19:G19" si="4">SUM(D16:D18)</f>
        <v>0</v>
      </c>
      <c r="E19" s="41">
        <f t="shared" si="4"/>
        <v>0</v>
      </c>
      <c r="F19" s="41">
        <f t="shared" si="4"/>
        <v>0</v>
      </c>
      <c r="G19" s="42">
        <f t="shared" si="4"/>
        <v>0</v>
      </c>
      <c r="H19" s="43">
        <f>SUM(C19:G19)</f>
        <v>0</v>
      </c>
      <c r="I19" s="44">
        <f>SUM(I16:I18)</f>
        <v>0</v>
      </c>
      <c r="J19" s="45">
        <f t="shared" ref="J19:M19" si="5">SUM(J16:J18)</f>
        <v>0</v>
      </c>
      <c r="K19" s="45">
        <f t="shared" si="5"/>
        <v>0</v>
      </c>
      <c r="L19" s="45">
        <f t="shared" si="5"/>
        <v>0</v>
      </c>
      <c r="M19" s="45">
        <f t="shared" si="5"/>
        <v>0</v>
      </c>
      <c r="N19" s="46">
        <f t="shared" si="2"/>
        <v>0</v>
      </c>
      <c r="O19" s="59">
        <f t="shared" si="3"/>
        <v>0</v>
      </c>
      <c r="P19" s="49"/>
      <c r="Q19" s="49"/>
    </row>
    <row r="20" spans="1:17" s="19" customFormat="1" ht="38.1" customHeight="1" thickTop="1" thickBot="1" x14ac:dyDescent="0.35">
      <c r="C20" s="21"/>
      <c r="D20" s="21"/>
      <c r="E20" s="47" t="s">
        <v>107</v>
      </c>
      <c r="F20" s="47"/>
      <c r="G20" s="47"/>
      <c r="H20" s="47"/>
      <c r="I20" s="47"/>
      <c r="J20" s="47"/>
      <c r="K20" s="47" t="s">
        <v>108</v>
      </c>
      <c r="L20" s="47"/>
      <c r="M20" s="21"/>
      <c r="N20" s="21"/>
    </row>
    <row r="21" spans="1:17" ht="32.1" customHeight="1" thickBot="1" x14ac:dyDescent="0.35">
      <c r="A21" s="65" t="s">
        <v>109</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x14ac:dyDescent="0.25">
      <c r="A22" t="s">
        <v>110</v>
      </c>
      <c r="C22" s="8"/>
      <c r="D22" s="9"/>
      <c r="E22" s="9"/>
      <c r="F22" s="9"/>
      <c r="G22" s="9"/>
      <c r="H22" s="11">
        <f t="shared" ref="H22:H23" si="6">SUM(C22:G22)</f>
        <v>0</v>
      </c>
      <c r="I22" s="8"/>
      <c r="J22" s="9"/>
      <c r="K22" s="9"/>
      <c r="L22" s="9"/>
      <c r="M22" s="9"/>
      <c r="N22" s="11">
        <f t="shared" ref="N22:N23" si="7">SUM(I22:M22)</f>
        <v>0</v>
      </c>
      <c r="O22" s="59">
        <f t="shared" ref="O22:O24" si="8">IFERROR(N22/H22,0)</f>
        <v>0</v>
      </c>
      <c r="P22" s="49"/>
      <c r="Q22" s="49"/>
    </row>
    <row r="23" spans="1:17" x14ac:dyDescent="0.25">
      <c r="A23" t="s">
        <v>111</v>
      </c>
      <c r="C23" s="15"/>
      <c r="D23" s="16"/>
      <c r="E23" s="16"/>
      <c r="F23" s="16"/>
      <c r="G23" s="16"/>
      <c r="H23" s="17">
        <f t="shared" si="6"/>
        <v>0</v>
      </c>
      <c r="I23" s="15"/>
      <c r="J23" s="16"/>
      <c r="K23" s="16"/>
      <c r="L23" s="16"/>
      <c r="M23" s="16"/>
      <c r="N23" s="17">
        <f t="shared" si="7"/>
        <v>0</v>
      </c>
      <c r="O23" s="59">
        <f t="shared" si="8"/>
        <v>0</v>
      </c>
      <c r="P23" s="49"/>
      <c r="Q23" s="49"/>
    </row>
    <row r="24" spans="1:17" ht="15.75" thickBot="1" x14ac:dyDescent="0.3">
      <c r="A24" s="22" t="s">
        <v>112</v>
      </c>
      <c r="B24" s="22"/>
      <c r="C24" s="40">
        <f>SUM(C20:C23)</f>
        <v>0</v>
      </c>
      <c r="D24" s="41">
        <f t="shared" ref="D24:G24" si="9">SUM(D20:D23)</f>
        <v>0</v>
      </c>
      <c r="E24" s="41">
        <f t="shared" si="9"/>
        <v>0</v>
      </c>
      <c r="F24" s="41">
        <f t="shared" si="9"/>
        <v>0</v>
      </c>
      <c r="G24" s="42">
        <f t="shared" si="9"/>
        <v>0</v>
      </c>
      <c r="H24" s="43">
        <f>SUM(C24:G24)</f>
        <v>0</v>
      </c>
      <c r="I24" s="44">
        <f>SUM(I20:I23)</f>
        <v>0</v>
      </c>
      <c r="J24" s="45">
        <f t="shared" ref="J24:M24" si="10">SUM(J20:J23)</f>
        <v>0</v>
      </c>
      <c r="K24" s="45">
        <f t="shared" si="10"/>
        <v>0</v>
      </c>
      <c r="L24" s="45">
        <f t="shared" si="10"/>
        <v>0</v>
      </c>
      <c r="M24" s="45">
        <f t="shared" si="10"/>
        <v>0</v>
      </c>
      <c r="N24" s="46">
        <f>SUM(I24:M24)</f>
        <v>0</v>
      </c>
      <c r="O24" s="59">
        <f t="shared" si="8"/>
        <v>0</v>
      </c>
      <c r="P24" s="49"/>
      <c r="Q24" s="49"/>
    </row>
    <row r="25" spans="1:17" ht="15.75" thickTop="1" x14ac:dyDescent="0.25"/>
  </sheetData>
  <conditionalFormatting sqref="I7">
    <cfRule type="iconSet" priority="259">
      <iconSet iconSet="5Quarters">
        <cfvo type="percent" val="0"/>
        <cfvo type="num" val="0.25"/>
        <cfvo type="num" val="0.5"/>
        <cfvo type="num" val="0.75"/>
        <cfvo type="num" val="1"/>
      </iconSet>
    </cfRule>
    <cfRule type="containsBlanks" priority="260" stopIfTrue="1">
      <formula>LEN(TRIM(I7))=0</formula>
    </cfRule>
    <cfRule type="expression" dxfId="1056" priority="261" stopIfTrue="1">
      <formula>I7-C7&lt;=-0.2</formula>
    </cfRule>
    <cfRule type="expression" dxfId="1055" priority="262" stopIfTrue="1">
      <formula>I7-C7&lt;-0.1</formula>
    </cfRule>
    <cfRule type="expression" dxfId="1054" priority="263">
      <formula>I7-C7&gt;=-0.1</formula>
    </cfRule>
  </conditionalFormatting>
  <conditionalFormatting sqref="I10:I12">
    <cfRule type="expression" dxfId="1053" priority="80">
      <formula>AND(C10="x", I10="no")</formula>
    </cfRule>
  </conditionalFormatting>
  <conditionalFormatting sqref="I10:M12">
    <cfRule type="expression" priority="13" stopIfTrue="1">
      <formula>I10=""</formula>
    </cfRule>
    <cfRule type="expression" priority="14" stopIfTrue="1">
      <formula>(J10&lt;&gt;"")</formula>
    </cfRule>
    <cfRule type="expression" dxfId="1052" priority="15" stopIfTrue="1">
      <formula>I10="yes"</formula>
    </cfRule>
  </conditionalFormatting>
  <conditionalFormatting sqref="J7">
    <cfRule type="expression" dxfId="1051" priority="272">
      <formula>J7-D7&gt;=-0.1</formula>
    </cfRule>
    <cfRule type="iconSet" priority="264">
      <iconSet iconSet="5Quarters">
        <cfvo type="percent" val="0"/>
        <cfvo type="num" val="0.25"/>
        <cfvo type="num" val="0.5"/>
        <cfvo type="num" val="0.75"/>
        <cfvo type="num" val="1"/>
      </iconSet>
    </cfRule>
    <cfRule type="containsBlanks" priority="269" stopIfTrue="1">
      <formula>LEN(TRIM(J7))=0</formula>
    </cfRule>
    <cfRule type="expression" dxfId="1050" priority="270" stopIfTrue="1">
      <formula>J7-D7&lt;=-0.2</formula>
    </cfRule>
    <cfRule type="expression" dxfId="1049" priority="271" stopIfTrue="1">
      <formula>J7-D7&lt;-0.1</formula>
    </cfRule>
  </conditionalFormatting>
  <conditionalFormatting sqref="J10:J12">
    <cfRule type="expression" dxfId="1048" priority="64">
      <formula>AND(OR(C10="x",D10="x"), J10="no")</formula>
    </cfRule>
  </conditionalFormatting>
  <conditionalFormatting sqref="K7">
    <cfRule type="expression" dxfId="1047" priority="256" stopIfTrue="1">
      <formula>K7-E7&lt;=-0.2</formula>
    </cfRule>
    <cfRule type="expression" dxfId="1046" priority="258">
      <formula>K7-E7&gt;=-0.1</formula>
    </cfRule>
    <cfRule type="containsBlanks" priority="255" stopIfTrue="1">
      <formula>LEN(TRIM(K7))=0</formula>
    </cfRule>
    <cfRule type="iconSet" priority="254">
      <iconSet iconSet="5Quarters">
        <cfvo type="percent" val="0"/>
        <cfvo type="num" val="0.25"/>
        <cfvo type="num" val="0.5"/>
        <cfvo type="num" val="0.75"/>
        <cfvo type="num" val="1"/>
      </iconSet>
    </cfRule>
    <cfRule type="expression" dxfId="1045" priority="257" stopIfTrue="1">
      <formula>K7-E7&lt;-0.1</formula>
    </cfRule>
  </conditionalFormatting>
  <conditionalFormatting sqref="K10:K12">
    <cfRule type="expression" dxfId="1044" priority="48">
      <formula>AND(OR(C10="x", D10="x",E10="x"), K10="no")</formula>
    </cfRule>
  </conditionalFormatting>
  <conditionalFormatting sqref="L7">
    <cfRule type="expression" dxfId="1043" priority="251" stopIfTrue="1">
      <formula>L7-F7&lt;=-0.2</formula>
    </cfRule>
    <cfRule type="iconSet" priority="249">
      <iconSet iconSet="5Quarters">
        <cfvo type="percent" val="0"/>
        <cfvo type="num" val="0.25"/>
        <cfvo type="num" val="0.5"/>
        <cfvo type="num" val="0.75"/>
        <cfvo type="num" val="1"/>
      </iconSet>
    </cfRule>
    <cfRule type="containsBlanks" priority="250" stopIfTrue="1">
      <formula>LEN(TRIM(L7))=0</formula>
    </cfRule>
    <cfRule type="expression" dxfId="1042" priority="253">
      <formula>L7-F7&gt;=-0.1</formula>
    </cfRule>
    <cfRule type="expression" dxfId="1041" priority="252" stopIfTrue="1">
      <formula>L7-F7&lt;-0.1</formula>
    </cfRule>
  </conditionalFormatting>
  <conditionalFormatting sqref="L10:L12">
    <cfRule type="expression" dxfId="1040" priority="32">
      <formula>AND(OR(C10="x", D10="x", E10="x",F10="x"), L10="no")</formula>
    </cfRule>
  </conditionalFormatting>
  <conditionalFormatting sqref="M7">
    <cfRule type="containsBlanks" priority="245" stopIfTrue="1">
      <formula>LEN(TRIM(M7))=0</formula>
    </cfRule>
    <cfRule type="iconSet" priority="244">
      <iconSet iconSet="5Quarters">
        <cfvo type="percent" val="0"/>
        <cfvo type="num" val="0.25"/>
        <cfvo type="num" val="0.5"/>
        <cfvo type="num" val="0.75"/>
        <cfvo type="num" val="1"/>
      </iconSet>
    </cfRule>
    <cfRule type="expression" dxfId="1039" priority="247" stopIfTrue="1">
      <formula>M7-G7&lt;-0.1</formula>
    </cfRule>
    <cfRule type="expression" dxfId="1038" priority="246" stopIfTrue="1">
      <formula>M7-G7&lt;=-0.2</formula>
    </cfRule>
    <cfRule type="expression" dxfId="1037" priority="248">
      <formula>M7-G7&gt;=-0.1</formula>
    </cfRule>
  </conditionalFormatting>
  <conditionalFormatting sqref="M10:M12">
    <cfRule type="expression" dxfId="1036" priority="16">
      <formula>AND(OR(C10="x", D10="x", E10="x", F10="x",G10="x"), M10="no")</formula>
    </cfRule>
  </conditionalFormatting>
  <conditionalFormatting sqref="N7">
    <cfRule type="iconSet" priority="705">
      <iconSet iconSet="5Arrows" showValue="0">
        <cfvo type="percent" val="0"/>
        <cfvo type="num" val="-0.2"/>
        <cfvo type="num" val="-0.15"/>
        <cfvo type="num" val="-0.12"/>
        <cfvo type="num" val="-0.1"/>
      </iconSet>
    </cfRule>
    <cfRule type="expression" dxfId="1035" priority="7" stopIfTrue="1">
      <formula>$A7=""</formula>
    </cfRule>
  </conditionalFormatting>
  <conditionalFormatting sqref="N10:N12">
    <cfRule type="expression" dxfId="1034" priority="2" stopIfTrue="1">
      <formula>$A10=""</formula>
    </cfRule>
  </conditionalFormatting>
  <conditionalFormatting sqref="O16:O19 O22:O24">
    <cfRule type="cellIs" dxfId="1033" priority="90" stopIfTrue="1" operator="greaterThan">
      <formula>1</formula>
    </cfRule>
    <cfRule type="dataBar" priority="91">
      <dataBar showValue="0">
        <cfvo type="num" val="0"/>
        <cfvo type="num" val="1"/>
        <color theme="4" tint="0.39997558519241921"/>
      </dataBar>
      <extLst>
        <ext xmlns:x14="http://schemas.microsoft.com/office/spreadsheetml/2009/9/main" uri="{B025F937-C7B1-47D3-B67F-A62EFF666E3E}">
          <x14:id>{B31A6E89-F5D0-408E-BE24-B2DDE839AD7F}</x14:id>
        </ext>
      </extLst>
    </cfRule>
  </conditionalFormatting>
  <dataValidations count="1">
    <dataValidation type="list" allowBlank="1" showInputMessage="1" showErrorMessage="1" sqref="C10:H12" xr:uid="{00000000-0002-0000-02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02" id="{357D2E1E-1B8F-4501-AE76-85DA3E717CD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N10:N12</xm:sqref>
        </x14:conditionalFormatting>
        <x14:conditionalFormatting xmlns:xm="http://schemas.microsoft.com/office/excel/2006/main">
          <x14:cfRule type="dataBar" id="{B31A6E89-F5D0-408E-BE24-B2DDE839AD7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O16:O19 O22:O24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Sheet1!$A$4:$A$5</xm:f>
          </x14:formula1>
          <xm:sqref>I10:M12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Q28"/>
  <sheetViews>
    <sheetView topLeftCell="A7" zoomScaleNormal="100" workbookViewId="0">
      <selection activeCell="B12" sqref="B12:B15"/>
    </sheetView>
  </sheetViews>
  <sheetFormatPr defaultColWidth="9.140625" defaultRowHeight="15" x14ac:dyDescent="0.25"/>
  <cols>
    <col min="1" max="1" width="75.140625" customWidth="1"/>
    <col min="2" max="2" width="18.42578125" customWidth="1"/>
    <col min="3" max="3" width="11.140625" customWidth="1"/>
    <col min="10" max="10" width="9.85546875" bestFit="1"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7</v>
      </c>
      <c r="B2" s="52" t="s">
        <v>65</v>
      </c>
    </row>
    <row r="3" spans="1:17" s="20" customFormat="1" ht="62.1" customHeight="1" x14ac:dyDescent="0.3">
      <c r="A3" s="14" t="s">
        <v>66</v>
      </c>
      <c r="B3" s="14" t="s">
        <v>67</v>
      </c>
    </row>
    <row r="4" spans="1:17" ht="83.1" customHeight="1" x14ac:dyDescent="0.25">
      <c r="A4" s="37" t="s">
        <v>118</v>
      </c>
      <c r="B4" s="2" t="s">
        <v>119</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69" t="s">
        <v>120</v>
      </c>
      <c r="B7" s="52" t="s">
        <v>119</v>
      </c>
      <c r="C7" s="58">
        <v>0.3</v>
      </c>
      <c r="D7" s="59">
        <v>1</v>
      </c>
      <c r="E7" s="59"/>
      <c r="F7" s="59"/>
      <c r="G7" s="60"/>
      <c r="H7" s="61"/>
      <c r="I7" s="58">
        <v>0.4</v>
      </c>
      <c r="J7" s="59">
        <v>0.7</v>
      </c>
      <c r="K7" s="59">
        <v>1</v>
      </c>
      <c r="L7" s="59"/>
      <c r="M7" s="59"/>
      <c r="N7" s="95">
        <f>IF(M7&lt;&gt;"",M7-G7,(IF(L7&lt;&gt;"",L7-F7,(IF(K7&lt;&gt;"",K7-E7,(IF(J7&lt;&gt;"",J7-D7,(IF(I7&lt;&gt;"",I7-C7,0)))))))))</f>
        <v>1</v>
      </c>
      <c r="O7" s="50">
        <f>MAX(I7:M7)</f>
        <v>1</v>
      </c>
      <c r="P7" s="49"/>
      <c r="Q7" s="49"/>
    </row>
    <row r="8" spans="1:17" ht="51.75" customHeight="1" x14ac:dyDescent="0.25">
      <c r="A8" s="69" t="s">
        <v>121</v>
      </c>
      <c r="B8" s="52" t="s">
        <v>119</v>
      </c>
      <c r="C8" s="58">
        <v>0</v>
      </c>
      <c r="D8" s="59">
        <v>0</v>
      </c>
      <c r="E8" s="59">
        <v>0</v>
      </c>
      <c r="F8" s="59">
        <v>1</v>
      </c>
      <c r="G8" s="60">
        <v>1</v>
      </c>
      <c r="H8" s="61"/>
      <c r="I8" s="58">
        <v>0</v>
      </c>
      <c r="J8" s="59">
        <v>0</v>
      </c>
      <c r="K8" s="59">
        <v>0</v>
      </c>
      <c r="L8" s="59">
        <v>0.5</v>
      </c>
      <c r="M8" s="59">
        <v>1</v>
      </c>
      <c r="N8" s="95">
        <f t="shared" ref="N8:N9" si="0">IF(M8&lt;&gt;"",M8-G8,(IF(L8&lt;&gt;"",L8-F8,(IF(K8&lt;&gt;"",K8-E8,(IF(J8&lt;&gt;"",J8-D8,(IF(I8&lt;&gt;"",I8-C8,0)))))))))</f>
        <v>0</v>
      </c>
      <c r="O8" s="50">
        <f t="shared" ref="O8:O9" si="1">MAX(I8:M8)</f>
        <v>1</v>
      </c>
      <c r="P8" s="49" t="s">
        <v>122</v>
      </c>
      <c r="Q8" s="49"/>
    </row>
    <row r="9" spans="1:17" ht="36.75" customHeight="1" x14ac:dyDescent="0.25">
      <c r="A9" s="69" t="s">
        <v>123</v>
      </c>
      <c r="B9" s="2" t="s">
        <v>119</v>
      </c>
      <c r="C9" s="58">
        <v>0</v>
      </c>
      <c r="D9" s="59">
        <v>0</v>
      </c>
      <c r="E9" s="59">
        <v>1</v>
      </c>
      <c r="F9" s="59"/>
      <c r="G9" s="60"/>
      <c r="H9" s="61"/>
      <c r="I9" s="58">
        <v>0</v>
      </c>
      <c r="J9" s="59">
        <v>0</v>
      </c>
      <c r="K9" s="59">
        <v>1</v>
      </c>
      <c r="L9" s="59"/>
      <c r="M9" s="59"/>
      <c r="N9" s="95">
        <f t="shared" si="0"/>
        <v>0</v>
      </c>
      <c r="O9" s="50">
        <f t="shared" si="1"/>
        <v>1</v>
      </c>
      <c r="P9" s="49"/>
      <c r="Q9" s="49"/>
    </row>
    <row r="10" spans="1:17" ht="46.5" customHeight="1" thickBot="1" x14ac:dyDescent="0.35">
      <c r="E10" s="47" t="s">
        <v>89</v>
      </c>
      <c r="F10" s="48"/>
      <c r="G10" s="48"/>
      <c r="H10" s="48"/>
      <c r="I10" s="94" t="s">
        <v>90</v>
      </c>
      <c r="J10" s="48"/>
      <c r="K10" s="47"/>
    </row>
    <row r="11" spans="1:17" ht="32.1" customHeight="1" x14ac:dyDescent="0.3">
      <c r="A11" s="65" t="s">
        <v>5</v>
      </c>
      <c r="B11" s="65" t="s">
        <v>73</v>
      </c>
      <c r="C11" s="24" t="s">
        <v>74</v>
      </c>
      <c r="D11" s="25" t="s">
        <v>75</v>
      </c>
      <c r="E11" s="25" t="s">
        <v>76</v>
      </c>
      <c r="F11" s="25" t="s">
        <v>77</v>
      </c>
      <c r="G11" s="26" t="s">
        <v>78</v>
      </c>
      <c r="H11" s="66"/>
      <c r="I11" s="5" t="s">
        <v>74</v>
      </c>
      <c r="J11" s="6" t="s">
        <v>75</v>
      </c>
      <c r="K11" s="6" t="s">
        <v>76</v>
      </c>
      <c r="L11" s="6" t="s">
        <v>77</v>
      </c>
      <c r="M11" s="83" t="s">
        <v>78</v>
      </c>
      <c r="N11" s="84" t="s">
        <v>79</v>
      </c>
      <c r="P11" s="57" t="s">
        <v>81</v>
      </c>
      <c r="Q11" s="57" t="s">
        <v>82</v>
      </c>
    </row>
    <row r="12" spans="1:17" ht="27.6" customHeight="1" x14ac:dyDescent="0.25">
      <c r="A12" s="69" t="s">
        <v>124</v>
      </c>
      <c r="B12" s="2" t="s">
        <v>119</v>
      </c>
      <c r="C12" s="31" t="s">
        <v>92</v>
      </c>
      <c r="D12" s="32"/>
      <c r="E12" s="32"/>
      <c r="F12" s="32"/>
      <c r="G12" s="33"/>
      <c r="H12" s="67"/>
      <c r="I12" s="31" t="s">
        <v>93</v>
      </c>
      <c r="J12" s="32"/>
      <c r="K12" s="32"/>
      <c r="L12" s="32"/>
      <c r="M12" s="85"/>
      <c r="N12" s="95">
        <f>IF(COUNTIF(I12:M12,"yes")&gt;0,1,(IF(OR(AND(C12="x",I12="no"),(AND(D12="x",J12="no")),(AND(E12="x",K12="no")),(AND(F12="x",L12="no")),(AND(G12="x",M12="no")))=FALSE,2,3)))</f>
        <v>1</v>
      </c>
      <c r="P12" s="49"/>
      <c r="Q12" s="49"/>
    </row>
    <row r="13" spans="1:17" ht="27.6" customHeight="1" x14ac:dyDescent="0.25">
      <c r="A13" s="69" t="s">
        <v>125</v>
      </c>
      <c r="B13" s="2" t="s">
        <v>119</v>
      </c>
      <c r="C13" s="31" t="s">
        <v>92</v>
      </c>
      <c r="D13" s="32"/>
      <c r="E13" s="32"/>
      <c r="F13" s="32"/>
      <c r="G13" s="33"/>
      <c r="H13" s="67"/>
      <c r="I13" s="31" t="s">
        <v>93</v>
      </c>
      <c r="J13" s="32"/>
      <c r="K13" s="32"/>
      <c r="L13" s="32"/>
      <c r="M13" s="85"/>
      <c r="N13" s="95">
        <f t="shared" ref="N13:N15" si="2">IF(COUNTIF(I13:M13,"yes")&gt;0,1,(IF(OR(AND(C13="x",I13="no"),(AND(D13="x",J13="no")),(AND(E13="x",K13="no")),(AND(F13="x",L13="no")),(AND(G13="x",M13="no")))=FALSE,2,3)))</f>
        <v>1</v>
      </c>
      <c r="P13" s="49"/>
      <c r="Q13" s="49"/>
    </row>
    <row r="14" spans="1:17" ht="27.6" customHeight="1" x14ac:dyDescent="0.25">
      <c r="A14" s="69" t="s">
        <v>126</v>
      </c>
      <c r="B14" s="2" t="s">
        <v>119</v>
      </c>
      <c r="C14" s="31"/>
      <c r="D14" s="32" t="s">
        <v>92</v>
      </c>
      <c r="E14" s="32"/>
      <c r="F14" s="32"/>
      <c r="G14" s="33"/>
      <c r="H14" s="67"/>
      <c r="I14" s="31" t="s">
        <v>97</v>
      </c>
      <c r="J14" s="32" t="s">
        <v>97</v>
      </c>
      <c r="K14" s="32" t="s">
        <v>97</v>
      </c>
      <c r="L14" s="32" t="s">
        <v>93</v>
      </c>
      <c r="M14" s="85"/>
      <c r="N14" s="95">
        <f t="shared" si="2"/>
        <v>1</v>
      </c>
      <c r="P14" s="49"/>
      <c r="Q14" s="49"/>
    </row>
    <row r="15" spans="1:17" ht="33" customHeight="1" x14ac:dyDescent="0.25">
      <c r="A15" s="69" t="s">
        <v>127</v>
      </c>
      <c r="B15" s="52" t="s">
        <v>119</v>
      </c>
      <c r="C15" s="34"/>
      <c r="D15" s="35"/>
      <c r="E15" s="35" t="s">
        <v>92</v>
      </c>
      <c r="F15" s="35"/>
      <c r="G15" s="36"/>
      <c r="H15" s="67"/>
      <c r="I15" s="34" t="s">
        <v>97</v>
      </c>
      <c r="J15" s="35" t="s">
        <v>97</v>
      </c>
      <c r="K15" s="35" t="s">
        <v>97</v>
      </c>
      <c r="L15" s="35" t="s">
        <v>97</v>
      </c>
      <c r="M15" s="86"/>
      <c r="N15" s="95">
        <f t="shared" si="2"/>
        <v>3</v>
      </c>
      <c r="P15" s="49"/>
      <c r="Q15" s="49"/>
    </row>
    <row r="17" spans="1:17" s="19" customFormat="1" ht="38.1" customHeight="1" thickBot="1" x14ac:dyDescent="0.35">
      <c r="C17" s="21"/>
      <c r="D17" s="47"/>
      <c r="E17" s="47" t="s">
        <v>99</v>
      </c>
      <c r="F17" s="47"/>
      <c r="G17" s="47"/>
      <c r="H17" s="47"/>
      <c r="I17" s="47"/>
      <c r="J17" s="47"/>
      <c r="K17" s="47" t="s">
        <v>100</v>
      </c>
      <c r="L17" s="47"/>
      <c r="M17" s="21"/>
    </row>
    <row r="18" spans="1:17" ht="32.1" customHeight="1" thickBot="1" x14ac:dyDescent="0.35">
      <c r="A18" s="65" t="s">
        <v>101</v>
      </c>
      <c r="B18" s="68"/>
      <c r="C18" s="27" t="s">
        <v>74</v>
      </c>
      <c r="D18" s="28" t="s">
        <v>75</v>
      </c>
      <c r="E18" s="28" t="s">
        <v>76</v>
      </c>
      <c r="F18" s="28" t="s">
        <v>77</v>
      </c>
      <c r="G18" s="29" t="s">
        <v>78</v>
      </c>
      <c r="H18" s="30" t="s">
        <v>102</v>
      </c>
      <c r="I18" s="5" t="s">
        <v>74</v>
      </c>
      <c r="J18" s="6" t="s">
        <v>75</v>
      </c>
      <c r="K18" s="6" t="s">
        <v>76</v>
      </c>
      <c r="L18" s="6" t="s">
        <v>77</v>
      </c>
      <c r="M18" s="6" t="s">
        <v>78</v>
      </c>
      <c r="N18" s="7" t="s">
        <v>102</v>
      </c>
      <c r="O18" s="18" t="s">
        <v>79</v>
      </c>
      <c r="P18" s="57" t="s">
        <v>81</v>
      </c>
      <c r="Q18" s="57" t="s">
        <v>82</v>
      </c>
    </row>
    <row r="19" spans="1:17" ht="18" customHeight="1" thickBot="1" x14ac:dyDescent="0.3">
      <c r="A19" t="s">
        <v>103</v>
      </c>
      <c r="C19" s="8"/>
      <c r="D19" s="9"/>
      <c r="E19" s="9"/>
      <c r="F19" s="9"/>
      <c r="G19" s="9"/>
      <c r="H19" s="10">
        <f>SUM(C19:G19)</f>
        <v>0</v>
      </c>
      <c r="I19" s="4"/>
      <c r="J19" s="3"/>
      <c r="K19" s="3"/>
      <c r="L19" s="3"/>
      <c r="M19" s="3"/>
      <c r="N19" s="12">
        <f>SUM(I19:M19)</f>
        <v>0</v>
      </c>
      <c r="O19" s="59">
        <f>IFERROR(N19/H19,0)</f>
        <v>0</v>
      </c>
      <c r="P19" s="49"/>
      <c r="Q19" s="49"/>
    </row>
    <row r="20" spans="1:17" ht="15.75" thickBot="1" x14ac:dyDescent="0.3">
      <c r="A20" t="s">
        <v>104</v>
      </c>
      <c r="C20" s="4"/>
      <c r="D20" s="3"/>
      <c r="E20" s="3"/>
      <c r="F20" s="3"/>
      <c r="G20" s="3"/>
      <c r="H20" s="10">
        <f t="shared" ref="H20:H21" si="3">SUM(C20:G20)</f>
        <v>0</v>
      </c>
      <c r="I20" s="4"/>
      <c r="J20" s="3"/>
      <c r="K20" s="3"/>
      <c r="L20" s="3"/>
      <c r="M20" s="3"/>
      <c r="N20" s="12">
        <f t="shared" ref="N20:N22" si="4">SUM(I20:M20)</f>
        <v>0</v>
      </c>
      <c r="O20" s="59">
        <f t="shared" ref="O20:O22" si="5">IFERROR(N20/H20,0)</f>
        <v>0</v>
      </c>
      <c r="P20" s="49"/>
      <c r="Q20" s="49"/>
    </row>
    <row r="21" spans="1:17" x14ac:dyDescent="0.25">
      <c r="A21" t="s">
        <v>105</v>
      </c>
      <c r="C21" s="15"/>
      <c r="D21" s="16"/>
      <c r="E21" s="16"/>
      <c r="F21" s="16"/>
      <c r="G21" s="16"/>
      <c r="H21" s="38">
        <f t="shared" si="3"/>
        <v>0</v>
      </c>
      <c r="I21" s="15"/>
      <c r="J21" s="16"/>
      <c r="K21" s="16"/>
      <c r="L21" s="16"/>
      <c r="M21" s="16"/>
      <c r="N21" s="39">
        <f t="shared" si="4"/>
        <v>0</v>
      </c>
      <c r="O21" s="59">
        <f t="shared" si="5"/>
        <v>0</v>
      </c>
      <c r="P21" s="49"/>
      <c r="Q21" s="49"/>
    </row>
    <row r="22" spans="1:17" ht="15.75" thickBot="1" x14ac:dyDescent="0.3">
      <c r="A22" s="22" t="s">
        <v>106</v>
      </c>
      <c r="B22" s="22"/>
      <c r="C22" s="40">
        <f>SUM(C19:C21)</f>
        <v>0</v>
      </c>
      <c r="D22" s="41">
        <f t="shared" ref="D22:G22" si="6">SUM(D19:D21)</f>
        <v>0</v>
      </c>
      <c r="E22" s="41">
        <f t="shared" si="6"/>
        <v>0</v>
      </c>
      <c r="F22" s="41">
        <f t="shared" si="6"/>
        <v>0</v>
      </c>
      <c r="G22" s="42">
        <f t="shared" si="6"/>
        <v>0</v>
      </c>
      <c r="H22" s="43">
        <f>SUM(C22:G22)</f>
        <v>0</v>
      </c>
      <c r="I22" s="44">
        <f>SUM(I19:I21)</f>
        <v>0</v>
      </c>
      <c r="J22" s="45">
        <f t="shared" ref="J22:M22" si="7">SUM(J19:J21)</f>
        <v>0</v>
      </c>
      <c r="K22" s="45">
        <f t="shared" si="7"/>
        <v>0</v>
      </c>
      <c r="L22" s="45">
        <f t="shared" si="7"/>
        <v>0</v>
      </c>
      <c r="M22" s="45">
        <f t="shared" si="7"/>
        <v>0</v>
      </c>
      <c r="N22" s="46">
        <f t="shared" si="4"/>
        <v>0</v>
      </c>
      <c r="O22" s="59">
        <f t="shared" si="5"/>
        <v>0</v>
      </c>
      <c r="P22" s="49"/>
      <c r="Q22" s="49"/>
    </row>
    <row r="23" spans="1:17" s="19" customFormat="1" ht="38.1" customHeight="1" thickTop="1" thickBot="1" x14ac:dyDescent="0.35">
      <c r="C23" s="21"/>
      <c r="D23" s="21"/>
      <c r="E23" s="47" t="s">
        <v>107</v>
      </c>
      <c r="F23" s="47"/>
      <c r="G23" s="47"/>
      <c r="H23" s="47"/>
      <c r="I23" s="47"/>
      <c r="J23" s="47"/>
      <c r="K23" s="47" t="s">
        <v>108</v>
      </c>
      <c r="L23" s="47"/>
      <c r="M23" s="21"/>
      <c r="N23" s="21"/>
    </row>
    <row r="24" spans="1:17" ht="32.1" customHeight="1" thickBot="1" x14ac:dyDescent="0.35">
      <c r="A24" s="65" t="s">
        <v>109</v>
      </c>
      <c r="B24" s="68"/>
      <c r="C24" s="27" t="s">
        <v>74</v>
      </c>
      <c r="D24" s="28" t="s">
        <v>75</v>
      </c>
      <c r="E24" s="28" t="s">
        <v>76</v>
      </c>
      <c r="F24" s="28" t="s">
        <v>77</v>
      </c>
      <c r="G24" s="29" t="s">
        <v>78</v>
      </c>
      <c r="H24" s="30" t="s">
        <v>102</v>
      </c>
      <c r="I24" s="5" t="s">
        <v>74</v>
      </c>
      <c r="J24" s="6" t="s">
        <v>75</v>
      </c>
      <c r="K24" s="6" t="s">
        <v>76</v>
      </c>
      <c r="L24" s="6" t="s">
        <v>77</v>
      </c>
      <c r="M24" s="6" t="s">
        <v>78</v>
      </c>
      <c r="N24" s="7" t="s">
        <v>102</v>
      </c>
      <c r="O24" s="18" t="s">
        <v>79</v>
      </c>
      <c r="P24" s="57" t="s">
        <v>81</v>
      </c>
      <c r="Q24" s="57" t="s">
        <v>82</v>
      </c>
    </row>
    <row r="25" spans="1:17" x14ac:dyDescent="0.25">
      <c r="A25" t="s">
        <v>110</v>
      </c>
      <c r="C25" s="8"/>
      <c r="D25" s="9"/>
      <c r="E25" s="9"/>
      <c r="F25" s="9"/>
      <c r="G25" s="9"/>
      <c r="H25" s="11">
        <f t="shared" ref="H25:H26" si="8">SUM(C25:G25)</f>
        <v>0</v>
      </c>
      <c r="I25" s="8"/>
      <c r="J25" s="9"/>
      <c r="K25" s="9"/>
      <c r="L25" s="9"/>
      <c r="M25" s="9"/>
      <c r="N25" s="11">
        <f t="shared" ref="N25:N26" si="9">SUM(I25:M25)</f>
        <v>0</v>
      </c>
      <c r="O25" s="59">
        <f t="shared" ref="O25:O27" si="10">IFERROR(N25/H25,0)</f>
        <v>0</v>
      </c>
      <c r="P25" s="49"/>
      <c r="Q25" s="49"/>
    </row>
    <row r="26" spans="1:17" x14ac:dyDescent="0.25">
      <c r="A26" t="s">
        <v>111</v>
      </c>
      <c r="C26" s="15"/>
      <c r="D26" s="16"/>
      <c r="E26" s="16"/>
      <c r="F26" s="16"/>
      <c r="G26" s="16"/>
      <c r="H26" s="17">
        <f t="shared" si="8"/>
        <v>0</v>
      </c>
      <c r="I26" s="15"/>
      <c r="J26" s="16"/>
      <c r="K26" s="16"/>
      <c r="L26" s="16"/>
      <c r="M26" s="16"/>
      <c r="N26" s="17">
        <f t="shared" si="9"/>
        <v>0</v>
      </c>
      <c r="O26" s="59">
        <f t="shared" si="10"/>
        <v>0</v>
      </c>
      <c r="P26" s="49"/>
      <c r="Q26" s="49"/>
    </row>
    <row r="27" spans="1:17" ht="15.75" thickBot="1" x14ac:dyDescent="0.3">
      <c r="A27" s="22" t="s">
        <v>112</v>
      </c>
      <c r="B27" s="22"/>
      <c r="C27" s="40">
        <f>SUM(C23:C26)</f>
        <v>0</v>
      </c>
      <c r="D27" s="41">
        <f t="shared" ref="D27:G27" si="11">SUM(D23:D26)</f>
        <v>0</v>
      </c>
      <c r="E27" s="41">
        <f t="shared" si="11"/>
        <v>0</v>
      </c>
      <c r="F27" s="41">
        <f t="shared" si="11"/>
        <v>0</v>
      </c>
      <c r="G27" s="42">
        <f t="shared" si="11"/>
        <v>0</v>
      </c>
      <c r="H27" s="43">
        <f>SUM(C27:G27)</f>
        <v>0</v>
      </c>
      <c r="I27" s="44">
        <f>SUM(I23:I26)</f>
        <v>0</v>
      </c>
      <c r="J27" s="45">
        <f t="shared" ref="J27:M27" si="12">SUM(J23:J26)</f>
        <v>0</v>
      </c>
      <c r="K27" s="45">
        <f t="shared" si="12"/>
        <v>0</v>
      </c>
      <c r="L27" s="45">
        <f t="shared" si="12"/>
        <v>0</v>
      </c>
      <c r="M27" s="45">
        <f t="shared" si="12"/>
        <v>0</v>
      </c>
      <c r="N27" s="46">
        <f>SUM(I27:M27)</f>
        <v>0</v>
      </c>
      <c r="O27" s="59">
        <f t="shared" si="10"/>
        <v>0</v>
      </c>
      <c r="P27" s="49"/>
      <c r="Q27" s="49"/>
    </row>
    <row r="28" spans="1:17" ht="15.75" thickTop="1" x14ac:dyDescent="0.25"/>
  </sheetData>
  <conditionalFormatting sqref="I7">
    <cfRule type="expression" dxfId="1032" priority="261">
      <formula>I7-C7&gt;=-0.1</formula>
    </cfRule>
    <cfRule type="expression" dxfId="1031" priority="260" stopIfTrue="1">
      <formula>I7-C7&lt;-0.1</formula>
    </cfRule>
    <cfRule type="expression" dxfId="1030" priority="259" stopIfTrue="1">
      <formula>I7-C7&lt;=-0.2</formula>
    </cfRule>
    <cfRule type="iconSet" priority="257">
      <iconSet iconSet="5Quarters">
        <cfvo type="percent" val="0"/>
        <cfvo type="num" val="0.25"/>
        <cfvo type="num" val="0.5"/>
        <cfvo type="num" val="0.75"/>
        <cfvo type="num" val="1"/>
      </iconSet>
    </cfRule>
    <cfRule type="containsBlanks" priority="258" stopIfTrue="1">
      <formula>LEN(TRIM(I7))=0</formula>
    </cfRule>
  </conditionalFormatting>
  <conditionalFormatting sqref="I8">
    <cfRule type="containsBlanks" priority="238" stopIfTrue="1">
      <formula>LEN(TRIM(I8))=0</formula>
    </cfRule>
    <cfRule type="iconSet" priority="237">
      <iconSet iconSet="5Quarters">
        <cfvo type="percent" val="0"/>
        <cfvo type="num" val="0.25"/>
        <cfvo type="num" val="0.5"/>
        <cfvo type="num" val="0.75"/>
        <cfvo type="num" val="1"/>
      </iconSet>
    </cfRule>
    <cfRule type="expression" dxfId="1029" priority="241">
      <formula>I8-C8&gt;=-0.1</formula>
    </cfRule>
    <cfRule type="expression" dxfId="1028" priority="240" stopIfTrue="1">
      <formula>I8-C8&lt;-0.1</formula>
    </cfRule>
    <cfRule type="expression" dxfId="1027" priority="239" stopIfTrue="1">
      <formula>I8-C8&lt;=-0.2</formula>
    </cfRule>
  </conditionalFormatting>
  <conditionalFormatting sqref="I9">
    <cfRule type="expression" dxfId="1026" priority="236">
      <formula>I9-C9&gt;=-0.1</formula>
    </cfRule>
    <cfRule type="expression" dxfId="1025" priority="235" stopIfTrue="1">
      <formula>I9-C9&lt;-0.1</formula>
    </cfRule>
    <cfRule type="containsBlanks" priority="233" stopIfTrue="1">
      <formula>LEN(TRIM(I9))=0</formula>
    </cfRule>
    <cfRule type="iconSet" priority="232">
      <iconSet iconSet="5Quarters">
        <cfvo type="percent" val="0"/>
        <cfvo type="num" val="0.25"/>
        <cfvo type="num" val="0.5"/>
        <cfvo type="num" val="0.75"/>
        <cfvo type="num" val="1"/>
      </iconSet>
    </cfRule>
    <cfRule type="expression" dxfId="1024" priority="234" stopIfTrue="1">
      <formula>I9-C9&lt;=-0.2</formula>
    </cfRule>
  </conditionalFormatting>
  <conditionalFormatting sqref="I12:I15">
    <cfRule type="expression" dxfId="1023" priority="74">
      <formula>AND(C12="x", I12="no")</formula>
    </cfRule>
  </conditionalFormatting>
  <conditionalFormatting sqref="I12:M15">
    <cfRule type="expression" priority="7" stopIfTrue="1">
      <formula>I12=""</formula>
    </cfRule>
    <cfRule type="expression" priority="8" stopIfTrue="1">
      <formula>(J12&lt;&gt;"")</formula>
    </cfRule>
    <cfRule type="expression" dxfId="1022" priority="9" stopIfTrue="1">
      <formula>I12="yes"</formula>
    </cfRule>
  </conditionalFormatting>
  <conditionalFormatting sqref="J7">
    <cfRule type="expression" dxfId="1021" priority="269" stopIfTrue="1">
      <formula>J7-D7&lt;-0.1</formula>
    </cfRule>
    <cfRule type="expression" dxfId="1020" priority="270">
      <formula>J7-D7&gt;=-0.1</formula>
    </cfRule>
    <cfRule type="expression" dxfId="1019" priority="268" stopIfTrue="1">
      <formula>J7-D7&lt;=-0.2</formula>
    </cfRule>
    <cfRule type="containsBlanks" priority="267" stopIfTrue="1">
      <formula>LEN(TRIM(J7))=0</formula>
    </cfRule>
    <cfRule type="iconSet" priority="262">
      <iconSet iconSet="5Quarters">
        <cfvo type="percent" val="0"/>
        <cfvo type="num" val="0.25"/>
        <cfvo type="num" val="0.5"/>
        <cfvo type="num" val="0.75"/>
        <cfvo type="num" val="1"/>
      </iconSet>
    </cfRule>
  </conditionalFormatting>
  <conditionalFormatting sqref="J8">
    <cfRule type="containsBlanks" priority="213" stopIfTrue="1">
      <formula>LEN(TRIM(J8))=0</formula>
    </cfRule>
    <cfRule type="iconSet" priority="212">
      <iconSet iconSet="5Quarters">
        <cfvo type="percent" val="0"/>
        <cfvo type="num" val="0.25"/>
        <cfvo type="num" val="0.5"/>
        <cfvo type="num" val="0.75"/>
        <cfvo type="num" val="1"/>
      </iconSet>
    </cfRule>
    <cfRule type="expression" dxfId="1018" priority="216">
      <formula>J8-D8&gt;=-0.1</formula>
    </cfRule>
    <cfRule type="expression" dxfId="1017" priority="215" stopIfTrue="1">
      <formula>J8-D8&lt;-0.1</formula>
    </cfRule>
    <cfRule type="expression" dxfId="1016" priority="214" stopIfTrue="1">
      <formula>J8-D8&lt;=-0.2</formula>
    </cfRule>
  </conditionalFormatting>
  <conditionalFormatting sqref="J9">
    <cfRule type="expression" dxfId="1015" priority="221">
      <formula>J9-D9&gt;=-0.1</formula>
    </cfRule>
    <cfRule type="expression" dxfId="1014" priority="219" stopIfTrue="1">
      <formula>J9-D9&lt;=-0.2</formula>
    </cfRule>
    <cfRule type="containsBlanks" priority="218" stopIfTrue="1">
      <formula>LEN(TRIM(J9))=0</formula>
    </cfRule>
    <cfRule type="iconSet" priority="217">
      <iconSet iconSet="5Quarters">
        <cfvo type="percent" val="0"/>
        <cfvo type="num" val="0.25"/>
        <cfvo type="num" val="0.5"/>
        <cfvo type="num" val="0.75"/>
        <cfvo type="num" val="1"/>
      </iconSet>
    </cfRule>
    <cfRule type="expression" dxfId="1013" priority="220" stopIfTrue="1">
      <formula>J9-D9&lt;-0.1</formula>
    </cfRule>
  </conditionalFormatting>
  <conditionalFormatting sqref="J12:J15">
    <cfRule type="expression" dxfId="1012" priority="58">
      <formula>AND(OR(C12="x",D12="x"), J12="no")</formula>
    </cfRule>
  </conditionalFormatting>
  <conditionalFormatting sqref="K7">
    <cfRule type="expression" dxfId="1011" priority="255" stopIfTrue="1">
      <formula>K7-E7&lt;-0.1</formula>
    </cfRule>
    <cfRule type="expression" dxfId="1010" priority="254" stopIfTrue="1">
      <formula>K7-E7&lt;=-0.2</formula>
    </cfRule>
    <cfRule type="containsBlanks" priority="253" stopIfTrue="1">
      <formula>LEN(TRIM(K7))=0</formula>
    </cfRule>
    <cfRule type="iconSet" priority="252">
      <iconSet iconSet="5Quarters">
        <cfvo type="percent" val="0"/>
        <cfvo type="num" val="0.25"/>
        <cfvo type="num" val="0.5"/>
        <cfvo type="num" val="0.75"/>
        <cfvo type="num" val="1"/>
      </iconSet>
    </cfRule>
    <cfRule type="expression" dxfId="1009" priority="256">
      <formula>K7-E7&gt;=-0.1</formula>
    </cfRule>
  </conditionalFormatting>
  <conditionalFormatting sqref="K8">
    <cfRule type="iconSet" priority="207">
      <iconSet iconSet="5Quarters">
        <cfvo type="percent" val="0"/>
        <cfvo type="num" val="0.25"/>
        <cfvo type="num" val="0.5"/>
        <cfvo type="num" val="0.75"/>
        <cfvo type="num" val="1"/>
      </iconSet>
    </cfRule>
    <cfRule type="containsBlanks" priority="208" stopIfTrue="1">
      <formula>LEN(TRIM(K8))=0</formula>
    </cfRule>
    <cfRule type="expression" dxfId="1008" priority="209" stopIfTrue="1">
      <formula>K8-E8&lt;=-0.2</formula>
    </cfRule>
    <cfRule type="expression" dxfId="1007" priority="210" stopIfTrue="1">
      <formula>K8-E8&lt;-0.1</formula>
    </cfRule>
    <cfRule type="expression" dxfId="1006" priority="211">
      <formula>K8-E8&gt;=-0.1</formula>
    </cfRule>
  </conditionalFormatting>
  <conditionalFormatting sqref="K9">
    <cfRule type="containsBlanks" priority="203" stopIfTrue="1">
      <formula>LEN(TRIM(K9))=0</formula>
    </cfRule>
    <cfRule type="expression" dxfId="1005" priority="204" stopIfTrue="1">
      <formula>K9-E9&lt;=-0.2</formula>
    </cfRule>
    <cfRule type="expression" dxfId="1004" priority="205" stopIfTrue="1">
      <formula>K9-E9&lt;-0.1</formula>
    </cfRule>
    <cfRule type="expression" dxfId="1003" priority="206">
      <formula>K9-E9&gt;=-0.1</formula>
    </cfRule>
    <cfRule type="iconSet" priority="202">
      <iconSet iconSet="5Quarters">
        <cfvo type="percent" val="0"/>
        <cfvo type="num" val="0.25"/>
        <cfvo type="num" val="0.5"/>
        <cfvo type="num" val="0.75"/>
        <cfvo type="num" val="1"/>
      </iconSet>
    </cfRule>
  </conditionalFormatting>
  <conditionalFormatting sqref="K12:K15">
    <cfRule type="expression" dxfId="1002" priority="42">
      <formula>AND(OR(C12="x", D12="x",E12="x"), K12="no")</formula>
    </cfRule>
  </conditionalFormatting>
  <conditionalFormatting sqref="L7">
    <cfRule type="expression" dxfId="1001" priority="250" stopIfTrue="1">
      <formula>L7-F7&lt;-0.1</formula>
    </cfRule>
    <cfRule type="expression" dxfId="1000" priority="251">
      <formula>L7-F7&gt;=-0.1</formula>
    </cfRule>
    <cfRule type="iconSet" priority="247">
      <iconSet iconSet="5Quarters">
        <cfvo type="percent" val="0"/>
        <cfvo type="num" val="0.25"/>
        <cfvo type="num" val="0.5"/>
        <cfvo type="num" val="0.75"/>
        <cfvo type="num" val="1"/>
      </iconSet>
    </cfRule>
    <cfRule type="containsBlanks" priority="248" stopIfTrue="1">
      <formula>LEN(TRIM(L7))=0</formula>
    </cfRule>
    <cfRule type="expression" dxfId="999" priority="249" stopIfTrue="1">
      <formula>L7-F7&lt;=-0.2</formula>
    </cfRule>
  </conditionalFormatting>
  <conditionalFormatting sqref="L8">
    <cfRule type="expression" dxfId="998" priority="186">
      <formula>L8-F8&gt;=-0.1</formula>
    </cfRule>
    <cfRule type="expression" dxfId="997" priority="184" stopIfTrue="1">
      <formula>L8-F8&lt;=-0.2</formula>
    </cfRule>
    <cfRule type="expression" dxfId="996" priority="185" stopIfTrue="1">
      <formula>L8-F8&lt;-0.1</formula>
    </cfRule>
    <cfRule type="containsBlanks" priority="183" stopIfTrue="1">
      <formula>LEN(TRIM(L8))=0</formula>
    </cfRule>
    <cfRule type="iconSet" priority="182">
      <iconSet iconSet="5Quarters">
        <cfvo type="percent" val="0"/>
        <cfvo type="num" val="0.25"/>
        <cfvo type="num" val="0.5"/>
        <cfvo type="num" val="0.75"/>
        <cfvo type="num" val="1"/>
      </iconSet>
    </cfRule>
  </conditionalFormatting>
  <conditionalFormatting sqref="L9">
    <cfRule type="expression" dxfId="995" priority="191">
      <formula>L9-F9&gt;=-0.1</formula>
    </cfRule>
    <cfRule type="containsBlanks" priority="188" stopIfTrue="1">
      <formula>LEN(TRIM(L9))=0</formula>
    </cfRule>
    <cfRule type="expression" dxfId="994" priority="189" stopIfTrue="1">
      <formula>L9-F9&lt;=-0.2</formula>
    </cfRule>
    <cfRule type="expression" dxfId="993" priority="190" stopIfTrue="1">
      <formula>L9-F9&lt;-0.1</formula>
    </cfRule>
    <cfRule type="iconSet" priority="187">
      <iconSet iconSet="5Quarters">
        <cfvo type="percent" val="0"/>
        <cfvo type="num" val="0.25"/>
        <cfvo type="num" val="0.5"/>
        <cfvo type="num" val="0.75"/>
        <cfvo type="num" val="1"/>
      </iconSet>
    </cfRule>
  </conditionalFormatting>
  <conditionalFormatting sqref="L12:L15">
    <cfRule type="expression" dxfId="992" priority="26">
      <formula>AND(OR(C12="x", D12="x", E12="x",F12="x"), L12="no")</formula>
    </cfRule>
  </conditionalFormatting>
  <conditionalFormatting sqref="M7">
    <cfRule type="expression" dxfId="991" priority="246">
      <formula>M7-G7&gt;=-0.1</formula>
    </cfRule>
    <cfRule type="iconSet" priority="242">
      <iconSet iconSet="5Quarters">
        <cfvo type="percent" val="0"/>
        <cfvo type="num" val="0.25"/>
        <cfvo type="num" val="0.5"/>
        <cfvo type="num" val="0.75"/>
        <cfvo type="num" val="1"/>
      </iconSet>
    </cfRule>
    <cfRule type="containsBlanks" priority="243" stopIfTrue="1">
      <formula>LEN(TRIM(M7))=0</formula>
    </cfRule>
    <cfRule type="expression" dxfId="990" priority="244" stopIfTrue="1">
      <formula>M7-G7&lt;=-0.2</formula>
    </cfRule>
    <cfRule type="expression" dxfId="989" priority="245" stopIfTrue="1">
      <formula>M7-G7&lt;-0.1</formula>
    </cfRule>
  </conditionalFormatting>
  <conditionalFormatting sqref="M8">
    <cfRule type="expression" dxfId="988" priority="181">
      <formula>M8-G8&gt;=-0.1</formula>
    </cfRule>
    <cfRule type="expression" dxfId="987" priority="180" stopIfTrue="1">
      <formula>M8-G8&lt;-0.1</formula>
    </cfRule>
    <cfRule type="expression" dxfId="986" priority="179" stopIfTrue="1">
      <formula>M8-G8&lt;=-0.2</formula>
    </cfRule>
    <cfRule type="containsBlanks" priority="178" stopIfTrue="1">
      <formula>LEN(TRIM(M8))=0</formula>
    </cfRule>
    <cfRule type="iconSet" priority="177">
      <iconSet iconSet="5Quarters">
        <cfvo type="percent" val="0"/>
        <cfvo type="num" val="0.25"/>
        <cfvo type="num" val="0.5"/>
        <cfvo type="num" val="0.75"/>
        <cfvo type="num" val="1"/>
      </iconSet>
    </cfRule>
  </conditionalFormatting>
  <conditionalFormatting sqref="M9">
    <cfRule type="expression" dxfId="985" priority="176">
      <formula>M9-G9&gt;=-0.1</formula>
    </cfRule>
    <cfRule type="expression" dxfId="984" priority="175" stopIfTrue="1">
      <formula>M9-G9&lt;-0.1</formula>
    </cfRule>
    <cfRule type="expression" dxfId="983" priority="174" stopIfTrue="1">
      <formula>M9-G9&lt;=-0.2</formula>
    </cfRule>
    <cfRule type="containsBlanks" priority="173" stopIfTrue="1">
      <formula>LEN(TRIM(M9))=0</formula>
    </cfRule>
    <cfRule type="iconSet" priority="172">
      <iconSet iconSet="5Quarters">
        <cfvo type="percent" val="0"/>
        <cfvo type="num" val="0.25"/>
        <cfvo type="num" val="0.5"/>
        <cfvo type="num" val="0.75"/>
        <cfvo type="num" val="1"/>
      </iconSet>
    </cfRule>
  </conditionalFormatting>
  <conditionalFormatting sqref="M12:M15">
    <cfRule type="expression" dxfId="982" priority="10">
      <formula>AND(OR(C12="x", D12="x", E12="x", F12="x",G12="x"), M12="no")</formula>
    </cfRule>
  </conditionalFormatting>
  <conditionalFormatting sqref="N7:N9">
    <cfRule type="expression" dxfId="981" priority="5" stopIfTrue="1">
      <formula>$A7=""</formula>
    </cfRule>
    <cfRule type="iconSet" priority="703">
      <iconSet iconSet="5Arrows" showValue="0">
        <cfvo type="percent" val="0"/>
        <cfvo type="num" val="-0.2"/>
        <cfvo type="num" val="-0.15"/>
        <cfvo type="num" val="-0.12"/>
        <cfvo type="num" val="-0.1"/>
      </iconSet>
    </cfRule>
  </conditionalFormatting>
  <conditionalFormatting sqref="N12:N15">
    <cfRule type="expression" dxfId="980" priority="1" stopIfTrue="1">
      <formula>$A12=""</formula>
    </cfRule>
  </conditionalFormatting>
  <conditionalFormatting sqref="O19:O22 O25:O27">
    <cfRule type="cellIs" dxfId="979" priority="88" stopIfTrue="1" operator="greaterThan">
      <formula>1</formula>
    </cfRule>
    <cfRule type="dataBar" priority="89">
      <dataBar showValue="0">
        <cfvo type="num" val="0"/>
        <cfvo type="num" val="1"/>
        <color theme="4" tint="0.39997558519241921"/>
      </dataBar>
      <extLst>
        <ext xmlns:x14="http://schemas.microsoft.com/office/spreadsheetml/2009/9/main" uri="{B025F937-C7B1-47D3-B67F-A62EFF666E3E}">
          <x14:id>{FBFB0726-CE30-4FAF-A23E-FFF59B1552B3}</x14:id>
        </ext>
      </extLst>
    </cfRule>
  </conditionalFormatting>
  <dataValidations count="1">
    <dataValidation type="list" allowBlank="1" showInputMessage="1" showErrorMessage="1" sqref="C12:H15" xr:uid="{00000000-0002-0000-03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96EDE75A-2BD3-4A82-A393-7285E2312E41}">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N12:N15</xm:sqref>
        </x14:conditionalFormatting>
        <x14:conditionalFormatting xmlns:xm="http://schemas.microsoft.com/office/excel/2006/main">
          <x14:cfRule type="dataBar" id="{FBFB0726-CE30-4FAF-A23E-FFF59B1552B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O19:O22 O25:O27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Sheet1!$A$4:$A$5</xm:f>
          </x14:formula1>
          <xm:sqref>I12:M15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Q30"/>
  <sheetViews>
    <sheetView zoomScale="90" zoomScaleNormal="90" workbookViewId="0">
      <selection activeCell="B4" sqref="B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128</v>
      </c>
      <c r="B2" s="1" t="s">
        <v>129</v>
      </c>
    </row>
    <row r="3" spans="1:17" s="20" customFormat="1" ht="62.1" customHeight="1" x14ac:dyDescent="0.3">
      <c r="A3" s="14" t="s">
        <v>66</v>
      </c>
      <c r="B3" s="14" t="s">
        <v>67</v>
      </c>
    </row>
    <row r="4" spans="1:17" ht="83.1" customHeight="1" x14ac:dyDescent="0.25">
      <c r="A4" s="37" t="s">
        <v>130</v>
      </c>
      <c r="B4" s="2" t="s">
        <v>131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24.95" customHeight="1" x14ac:dyDescent="0.25">
      <c r="A7" s="69" t="s">
        <v>132</v>
      </c>
      <c r="B7" s="1"/>
      <c r="C7" s="58">
        <v>0.1</v>
      </c>
      <c r="D7" s="59">
        <v>0.1</v>
      </c>
      <c r="E7" s="59">
        <v>0.8</v>
      </c>
      <c r="F7" s="59">
        <v>1</v>
      </c>
      <c r="G7" s="60"/>
      <c r="H7" s="61"/>
      <c r="I7" s="58">
        <v>0.1</v>
      </c>
      <c r="J7" s="59">
        <v>0.1</v>
      </c>
      <c r="K7" s="59">
        <v>0.8</v>
      </c>
      <c r="L7" s="59">
        <v>1</v>
      </c>
      <c r="M7" s="59"/>
      <c r="N7" s="95">
        <f t="shared" ref="N7:N10" si="0">IF(M7&lt;&gt;"",M7-G7,(IF(L7&lt;&gt;"",L7-F7,(IF(K7&lt;&gt;"",K7-E7,(IF(J7&lt;&gt;"",J7-D7,(IF(I7&lt;&gt;"",I7-C7,0)))))))))</f>
        <v>0</v>
      </c>
      <c r="O7" s="139">
        <f>MAX(I7:M7)</f>
        <v>1</v>
      </c>
      <c r="P7" s="49"/>
      <c r="Q7" s="49"/>
    </row>
    <row r="8" spans="1:17" ht="30" x14ac:dyDescent="0.25">
      <c r="A8" s="1" t="s">
        <v>133</v>
      </c>
      <c r="B8" s="1"/>
      <c r="C8" s="58">
        <v>0.1</v>
      </c>
      <c r="D8" s="59">
        <v>0.5</v>
      </c>
      <c r="E8" s="59">
        <v>0.9</v>
      </c>
      <c r="F8" s="59">
        <v>1</v>
      </c>
      <c r="G8" s="60"/>
      <c r="H8" s="61"/>
      <c r="I8" s="58">
        <v>0</v>
      </c>
      <c r="J8" s="59">
        <v>0.4</v>
      </c>
      <c r="K8" s="59">
        <v>0.95</v>
      </c>
      <c r="L8" s="59">
        <v>1</v>
      </c>
      <c r="M8" s="59"/>
      <c r="N8" s="95">
        <f t="shared" si="0"/>
        <v>0</v>
      </c>
      <c r="O8" s="139">
        <f t="shared" ref="O8:O10" si="1">MAX(I8:M8)</f>
        <v>1</v>
      </c>
      <c r="P8" s="49"/>
      <c r="Q8" s="49"/>
    </row>
    <row r="9" spans="1:17" ht="45" customHeight="1" x14ac:dyDescent="0.25">
      <c r="A9" s="69" t="s">
        <v>134</v>
      </c>
      <c r="B9" s="1"/>
      <c r="C9" s="58">
        <v>0</v>
      </c>
      <c r="D9" s="59">
        <v>0</v>
      </c>
      <c r="E9" s="59">
        <v>0</v>
      </c>
      <c r="F9" s="59">
        <v>0</v>
      </c>
      <c r="G9" s="60">
        <v>0</v>
      </c>
      <c r="H9" s="61"/>
      <c r="I9" s="58">
        <v>0</v>
      </c>
      <c r="J9" s="59">
        <v>0</v>
      </c>
      <c r="K9" s="59">
        <v>0</v>
      </c>
      <c r="L9" s="59">
        <v>0</v>
      </c>
      <c r="M9" s="59"/>
      <c r="N9" s="95">
        <f t="shared" si="0"/>
        <v>0</v>
      </c>
      <c r="O9" s="139">
        <f t="shared" si="1"/>
        <v>0</v>
      </c>
      <c r="P9" s="116" t="s">
        <v>135</v>
      </c>
      <c r="Q9" s="49"/>
    </row>
    <row r="10" spans="1:17" ht="30" x14ac:dyDescent="0.25">
      <c r="A10" s="1" t="s">
        <v>136</v>
      </c>
      <c r="B10" s="1"/>
      <c r="C10" s="62">
        <v>0</v>
      </c>
      <c r="D10" s="63">
        <v>0</v>
      </c>
      <c r="E10" s="63">
        <v>0</v>
      </c>
      <c r="F10" s="63">
        <v>0</v>
      </c>
      <c r="G10" s="64">
        <v>0</v>
      </c>
      <c r="H10" s="61"/>
      <c r="I10" s="62">
        <v>0</v>
      </c>
      <c r="J10" s="63">
        <v>0</v>
      </c>
      <c r="K10" s="63">
        <v>0</v>
      </c>
      <c r="L10" s="63">
        <v>0</v>
      </c>
      <c r="M10" s="63"/>
      <c r="N10" s="95">
        <f t="shared" si="0"/>
        <v>0</v>
      </c>
      <c r="O10" s="139">
        <f t="shared" si="1"/>
        <v>0</v>
      </c>
      <c r="P10" s="116" t="s">
        <v>137</v>
      </c>
      <c r="Q10" s="49"/>
    </row>
    <row r="11" spans="1:17" x14ac:dyDescent="0.25">
      <c r="A11" s="1"/>
      <c r="B11" s="1"/>
      <c r="C11" s="70"/>
      <c r="D11" s="70"/>
      <c r="E11" s="70"/>
      <c r="F11" s="70"/>
      <c r="G11" s="70"/>
      <c r="H11" s="61"/>
      <c r="I11" s="70"/>
      <c r="J11" s="70"/>
      <c r="K11" s="70"/>
      <c r="L11" s="70"/>
      <c r="M11" s="70"/>
      <c r="N11" s="67"/>
      <c r="O11" s="51"/>
    </row>
    <row r="12" spans="1:17" ht="46.5" customHeight="1" thickBot="1" x14ac:dyDescent="0.35">
      <c r="A12" s="1"/>
      <c r="E12" s="47" t="s">
        <v>89</v>
      </c>
      <c r="F12" s="48"/>
      <c r="G12" s="48"/>
      <c r="H12" s="48"/>
      <c r="I12" s="94" t="s">
        <v>90</v>
      </c>
      <c r="J12" s="48"/>
      <c r="K12" s="47"/>
    </row>
    <row r="13" spans="1:17" ht="32.1" customHeight="1" x14ac:dyDescent="0.3">
      <c r="A13" s="65" t="s">
        <v>5</v>
      </c>
      <c r="B13" s="65" t="s">
        <v>73</v>
      </c>
      <c r="C13" s="24" t="s">
        <v>74</v>
      </c>
      <c r="D13" s="25" t="s">
        <v>75</v>
      </c>
      <c r="E13" s="25" t="s">
        <v>76</v>
      </c>
      <c r="F13" s="25" t="s">
        <v>77</v>
      </c>
      <c r="G13" s="26" t="s">
        <v>78</v>
      </c>
      <c r="H13" s="66"/>
      <c r="I13" s="5" t="s">
        <v>74</v>
      </c>
      <c r="J13" s="6" t="s">
        <v>75</v>
      </c>
      <c r="K13" s="6" t="s">
        <v>76</v>
      </c>
      <c r="L13" s="6" t="s">
        <v>77</v>
      </c>
      <c r="M13" s="83" t="s">
        <v>78</v>
      </c>
      <c r="N13" s="84" t="s">
        <v>79</v>
      </c>
      <c r="P13" s="57" t="s">
        <v>81</v>
      </c>
      <c r="Q13" s="57" t="s">
        <v>82</v>
      </c>
    </row>
    <row r="14" spans="1:17" ht="21.6" customHeight="1" x14ac:dyDescent="0.25">
      <c r="A14" s="1" t="s">
        <v>138</v>
      </c>
      <c r="B14" s="1"/>
      <c r="C14" s="31" t="s">
        <v>92</v>
      </c>
      <c r="D14" s="32"/>
      <c r="E14" s="32"/>
      <c r="F14" s="32"/>
      <c r="G14" s="33"/>
      <c r="H14" s="67"/>
      <c r="I14" s="31" t="s">
        <v>93</v>
      </c>
      <c r="J14" s="32"/>
      <c r="K14" s="32"/>
      <c r="L14" s="32"/>
      <c r="M14" s="85"/>
      <c r="N14" s="95">
        <f>IF(COUNTIF(I14:M14,"yes")&gt;0,1,(IF(OR(AND(C14="x",I14="no"),(AND(D14="x",J14="no")),(AND(E14="x",K14="no")),(AND(F14="x",L14="no")),(AND(G14="x",M14="no")))=FALSE,2,3)))</f>
        <v>1</v>
      </c>
      <c r="P14" s="49"/>
      <c r="Q14" s="49"/>
    </row>
    <row r="15" spans="1:17" ht="27.6" customHeight="1" x14ac:dyDescent="0.25">
      <c r="A15" s="69" t="s">
        <v>139</v>
      </c>
      <c r="B15" s="1"/>
      <c r="C15" s="31"/>
      <c r="D15" s="32"/>
      <c r="E15" s="32" t="s">
        <v>92</v>
      </c>
      <c r="F15" s="32"/>
      <c r="G15" s="33"/>
      <c r="H15" s="67"/>
      <c r="I15" s="31" t="s">
        <v>97</v>
      </c>
      <c r="J15" s="32" t="s">
        <v>97</v>
      </c>
      <c r="K15" s="32" t="s">
        <v>93</v>
      </c>
      <c r="L15" s="32"/>
      <c r="M15" s="85"/>
      <c r="N15" s="95">
        <f t="shared" ref="N15:N17" si="2">IF(COUNTIF(I15:M15,"yes")&gt;0,1,(IF(OR(AND(C15="x",I15="no"),(AND(D15="x",J15="no")),(AND(E15="x",K15="no")),(AND(F15="x",L15="no")),(AND(G15="x",M15="no")))=FALSE,2,3)))</f>
        <v>1</v>
      </c>
      <c r="P15" s="49"/>
      <c r="Q15" s="49"/>
    </row>
    <row r="16" spans="1:17" ht="21.6" customHeight="1" x14ac:dyDescent="0.25">
      <c r="A16" s="1" t="s">
        <v>140</v>
      </c>
      <c r="B16" s="1"/>
      <c r="C16" s="31"/>
      <c r="D16" s="32"/>
      <c r="E16" s="32"/>
      <c r="F16" s="32"/>
      <c r="G16" s="33" t="s">
        <v>92</v>
      </c>
      <c r="H16" s="67"/>
      <c r="I16" s="31" t="s">
        <v>97</v>
      </c>
      <c r="J16" s="32" t="s">
        <v>97</v>
      </c>
      <c r="K16" s="32" t="s">
        <v>97</v>
      </c>
      <c r="L16" s="32" t="s">
        <v>97</v>
      </c>
      <c r="M16" s="85" t="s">
        <v>93</v>
      </c>
      <c r="N16" s="95">
        <f t="shared" si="2"/>
        <v>1</v>
      </c>
      <c r="P16" s="49"/>
      <c r="Q16" s="49"/>
    </row>
    <row r="17" spans="1:17" ht="29.1" customHeight="1" thickBot="1" x14ac:dyDescent="0.3">
      <c r="A17" t="s">
        <v>141</v>
      </c>
      <c r="B17" s="1"/>
      <c r="C17" s="34"/>
      <c r="D17" s="35"/>
      <c r="E17" s="35"/>
      <c r="F17" s="35"/>
      <c r="G17" s="36"/>
      <c r="H17" s="67"/>
      <c r="I17" s="34"/>
      <c r="J17" s="35"/>
      <c r="K17" s="35"/>
      <c r="L17" s="35"/>
      <c r="M17" s="86"/>
      <c r="N17" s="95">
        <f t="shared" si="2"/>
        <v>2</v>
      </c>
      <c r="P17" s="116" t="s">
        <v>142</v>
      </c>
      <c r="Q17" s="49"/>
    </row>
    <row r="19" spans="1:17" s="19" customFormat="1" ht="38.1" customHeight="1" thickBot="1" x14ac:dyDescent="0.35">
      <c r="C19" s="21"/>
      <c r="D19" s="47"/>
      <c r="E19" s="47" t="s">
        <v>99</v>
      </c>
      <c r="F19" s="47"/>
      <c r="G19" s="47"/>
      <c r="H19" s="47"/>
      <c r="I19" s="47"/>
      <c r="J19" s="47"/>
      <c r="K19" s="47" t="s">
        <v>100</v>
      </c>
      <c r="L19" s="47"/>
      <c r="M19" s="21"/>
    </row>
    <row r="20" spans="1:17" ht="32.1" customHeight="1" thickBot="1" x14ac:dyDescent="0.35">
      <c r="A20" s="65" t="s">
        <v>101</v>
      </c>
      <c r="B20" s="68"/>
      <c r="C20" s="27" t="s">
        <v>74</v>
      </c>
      <c r="D20" s="28" t="s">
        <v>75</v>
      </c>
      <c r="E20" s="28" t="s">
        <v>76</v>
      </c>
      <c r="F20" s="28" t="s">
        <v>77</v>
      </c>
      <c r="G20" s="29" t="s">
        <v>78</v>
      </c>
      <c r="H20" s="30" t="s">
        <v>102</v>
      </c>
      <c r="I20" s="5" t="s">
        <v>74</v>
      </c>
      <c r="J20" s="6" t="s">
        <v>75</v>
      </c>
      <c r="K20" s="6" t="s">
        <v>76</v>
      </c>
      <c r="L20" s="6" t="s">
        <v>77</v>
      </c>
      <c r="M20" s="6" t="s">
        <v>78</v>
      </c>
      <c r="N20" s="7" t="s">
        <v>102</v>
      </c>
      <c r="O20" s="18" t="s">
        <v>79</v>
      </c>
      <c r="P20" s="57" t="s">
        <v>81</v>
      </c>
      <c r="Q20" s="57" t="s">
        <v>82</v>
      </c>
    </row>
    <row r="21" spans="1:17" ht="18" customHeight="1" thickBot="1" x14ac:dyDescent="0.3">
      <c r="A21" t="s">
        <v>103</v>
      </c>
      <c r="C21" s="8"/>
      <c r="D21" s="9"/>
      <c r="E21" s="9"/>
      <c r="F21" s="9"/>
      <c r="G21" s="9"/>
      <c r="H21" s="10">
        <f>SUM(C21:G21)</f>
        <v>0</v>
      </c>
      <c r="I21" s="4"/>
      <c r="J21" s="3"/>
      <c r="K21" s="3"/>
      <c r="L21" s="3"/>
      <c r="M21" s="3"/>
      <c r="N21" s="12">
        <f>SUM(I21:M21)</f>
        <v>0</v>
      </c>
      <c r="O21" s="59">
        <f>IFERROR(N21/H21,0)</f>
        <v>0</v>
      </c>
      <c r="P21" s="49"/>
      <c r="Q21" s="49"/>
    </row>
    <row r="22" spans="1:17" ht="15.75" thickBot="1" x14ac:dyDescent="0.3">
      <c r="A22" t="s">
        <v>104</v>
      </c>
      <c r="C22" s="4"/>
      <c r="D22" s="3"/>
      <c r="E22" s="3">
        <v>48000</v>
      </c>
      <c r="F22" s="3"/>
      <c r="G22" s="3"/>
      <c r="H22" s="10">
        <f t="shared" ref="H22:H23" si="3">SUM(C22:G22)</f>
        <v>48000</v>
      </c>
      <c r="I22" s="4"/>
      <c r="J22" s="3"/>
      <c r="K22" s="3">
        <v>48000</v>
      </c>
      <c r="L22" s="3"/>
      <c r="M22" s="3"/>
      <c r="N22" s="12">
        <f t="shared" ref="N22:N24" si="4">SUM(I22:M22)</f>
        <v>48000</v>
      </c>
      <c r="O22" s="59">
        <f t="shared" ref="O22:O24" si="5">IFERROR(N22/H22,0)</f>
        <v>1</v>
      </c>
      <c r="P22" s="49" t="s">
        <v>143</v>
      </c>
      <c r="Q22" s="49"/>
    </row>
    <row r="23" spans="1:17" x14ac:dyDescent="0.25">
      <c r="A23" t="s">
        <v>105</v>
      </c>
      <c r="C23" s="15"/>
      <c r="D23" s="16"/>
      <c r="E23" s="16"/>
      <c r="F23" s="16"/>
      <c r="G23" s="16"/>
      <c r="H23" s="38">
        <f t="shared" si="3"/>
        <v>0</v>
      </c>
      <c r="I23" s="15"/>
      <c r="J23" s="16"/>
      <c r="K23" s="16"/>
      <c r="L23" s="16"/>
      <c r="M23" s="16"/>
      <c r="N23" s="39">
        <f t="shared" si="4"/>
        <v>0</v>
      </c>
      <c r="O23" s="59">
        <f t="shared" si="5"/>
        <v>0</v>
      </c>
      <c r="P23" s="49"/>
      <c r="Q23" s="49"/>
    </row>
    <row r="24" spans="1:17" ht="15.75" thickBot="1" x14ac:dyDescent="0.3">
      <c r="A24" s="22" t="s">
        <v>106</v>
      </c>
      <c r="B24" s="22"/>
      <c r="C24" s="40">
        <f>SUM(C21:C23)</f>
        <v>0</v>
      </c>
      <c r="D24" s="41">
        <f t="shared" ref="D24:G24" si="6">SUM(D21:D23)</f>
        <v>0</v>
      </c>
      <c r="E24" s="41">
        <f t="shared" si="6"/>
        <v>48000</v>
      </c>
      <c r="F24" s="41">
        <f t="shared" si="6"/>
        <v>0</v>
      </c>
      <c r="G24" s="42">
        <f t="shared" si="6"/>
        <v>0</v>
      </c>
      <c r="H24" s="43">
        <f>SUM(C24:G24)</f>
        <v>48000</v>
      </c>
      <c r="I24" s="44">
        <f>SUM(I21:I23)</f>
        <v>0</v>
      </c>
      <c r="J24" s="45">
        <f t="shared" ref="J24:M24" si="7">SUM(J21:J23)</f>
        <v>0</v>
      </c>
      <c r="K24" s="45">
        <f t="shared" si="7"/>
        <v>48000</v>
      </c>
      <c r="L24" s="45">
        <f t="shared" si="7"/>
        <v>0</v>
      </c>
      <c r="M24" s="45">
        <f t="shared" si="7"/>
        <v>0</v>
      </c>
      <c r="N24" s="46">
        <f t="shared" si="4"/>
        <v>48000</v>
      </c>
      <c r="O24" s="59">
        <f t="shared" si="5"/>
        <v>1</v>
      </c>
      <c r="P24" s="49"/>
      <c r="Q24" s="49"/>
    </row>
    <row r="25" spans="1:17" s="19" customFormat="1" ht="38.1" customHeight="1" thickTop="1" thickBot="1" x14ac:dyDescent="0.35">
      <c r="C25" s="21"/>
      <c r="D25" s="21"/>
      <c r="E25" s="47" t="s">
        <v>107</v>
      </c>
      <c r="F25" s="47"/>
      <c r="G25" s="47"/>
      <c r="H25" s="47"/>
      <c r="I25" s="47"/>
      <c r="J25" s="47"/>
      <c r="K25" s="47" t="s">
        <v>108</v>
      </c>
      <c r="L25" s="47"/>
      <c r="M25" s="21"/>
      <c r="N25" s="21"/>
    </row>
    <row r="26" spans="1:17" ht="32.1" customHeight="1" thickBot="1" x14ac:dyDescent="0.35">
      <c r="A26" s="65" t="s">
        <v>109</v>
      </c>
      <c r="B26" s="68"/>
      <c r="C26" s="27" t="s">
        <v>74</v>
      </c>
      <c r="D26" s="28" t="s">
        <v>75</v>
      </c>
      <c r="E26" s="28" t="s">
        <v>76</v>
      </c>
      <c r="F26" s="28" t="s">
        <v>77</v>
      </c>
      <c r="G26" s="29" t="s">
        <v>78</v>
      </c>
      <c r="H26" s="30" t="s">
        <v>102</v>
      </c>
      <c r="I26" s="5" t="s">
        <v>74</v>
      </c>
      <c r="J26" s="6" t="s">
        <v>75</v>
      </c>
      <c r="K26" s="6" t="s">
        <v>76</v>
      </c>
      <c r="L26" s="6" t="s">
        <v>77</v>
      </c>
      <c r="M26" s="6" t="s">
        <v>78</v>
      </c>
      <c r="N26" s="7" t="s">
        <v>102</v>
      </c>
      <c r="O26" s="18" t="s">
        <v>79</v>
      </c>
      <c r="P26" s="57" t="s">
        <v>81</v>
      </c>
      <c r="Q26" s="57" t="s">
        <v>82</v>
      </c>
    </row>
    <row r="27" spans="1:17" x14ac:dyDescent="0.25">
      <c r="A27" t="s">
        <v>110</v>
      </c>
      <c r="C27" s="8"/>
      <c r="D27" s="9"/>
      <c r="E27" s="9"/>
      <c r="F27" s="9"/>
      <c r="G27" s="9"/>
      <c r="H27" s="11">
        <f t="shared" ref="H27:H28" si="8">SUM(C27:G27)</f>
        <v>0</v>
      </c>
      <c r="I27" s="8"/>
      <c r="J27" s="9"/>
      <c r="K27" s="9"/>
      <c r="L27" s="9"/>
      <c r="M27" s="9"/>
      <c r="N27" s="11">
        <f t="shared" ref="N27:N28" si="9">SUM(I27:M27)</f>
        <v>0</v>
      </c>
      <c r="O27" s="59">
        <f t="shared" ref="O27:O29" si="10">IFERROR(N27/H27,0)</f>
        <v>0</v>
      </c>
      <c r="P27" s="49"/>
      <c r="Q27" s="49"/>
    </row>
    <row r="28" spans="1:17" x14ac:dyDescent="0.25">
      <c r="A28" t="s">
        <v>111</v>
      </c>
      <c r="C28" s="15"/>
      <c r="D28" s="16"/>
      <c r="E28" s="16"/>
      <c r="F28" s="16"/>
      <c r="G28" s="16"/>
      <c r="H28" s="17">
        <f t="shared" si="8"/>
        <v>0</v>
      </c>
      <c r="I28" s="15"/>
      <c r="J28" s="16"/>
      <c r="K28" s="16"/>
      <c r="L28" s="16"/>
      <c r="M28" s="16"/>
      <c r="N28" s="17">
        <f t="shared" si="9"/>
        <v>0</v>
      </c>
      <c r="O28" s="59">
        <f t="shared" si="10"/>
        <v>0</v>
      </c>
      <c r="P28" s="49"/>
      <c r="Q28" s="49"/>
    </row>
    <row r="29" spans="1:17" ht="15.75" thickBot="1" x14ac:dyDescent="0.3">
      <c r="A29" s="22" t="s">
        <v>112</v>
      </c>
      <c r="B29" s="22"/>
      <c r="C29" s="40">
        <f>SUM(C25:C28)</f>
        <v>0</v>
      </c>
      <c r="D29" s="41">
        <f t="shared" ref="D29:G29" si="11">SUM(D25:D28)</f>
        <v>0</v>
      </c>
      <c r="E29" s="41">
        <f t="shared" si="11"/>
        <v>0</v>
      </c>
      <c r="F29" s="41">
        <f t="shared" si="11"/>
        <v>0</v>
      </c>
      <c r="G29" s="42">
        <f t="shared" si="11"/>
        <v>0</v>
      </c>
      <c r="H29" s="43">
        <f>SUM(C29:G29)</f>
        <v>0</v>
      </c>
      <c r="I29" s="44">
        <f>SUM(I25:I28)</f>
        <v>0</v>
      </c>
      <c r="J29" s="45">
        <f t="shared" ref="J29:M29" si="12">SUM(J25:J28)</f>
        <v>0</v>
      </c>
      <c r="K29" s="45">
        <f t="shared" si="12"/>
        <v>0</v>
      </c>
      <c r="L29" s="45">
        <f t="shared" si="12"/>
        <v>0</v>
      </c>
      <c r="M29" s="45">
        <f t="shared" si="12"/>
        <v>0</v>
      </c>
      <c r="N29" s="46">
        <f>SUM(I29:M29)</f>
        <v>0</v>
      </c>
      <c r="O29" s="59">
        <f t="shared" si="10"/>
        <v>0</v>
      </c>
      <c r="P29" s="49"/>
      <c r="Q29" s="49"/>
    </row>
    <row r="30" spans="1:17" ht="15.75" thickTop="1" x14ac:dyDescent="0.25"/>
  </sheetData>
  <conditionalFormatting sqref="I7">
    <cfRule type="containsBlanks" priority="258" stopIfTrue="1">
      <formula>LEN(TRIM(I7))=0</formula>
    </cfRule>
    <cfRule type="iconSet" priority="257">
      <iconSet iconSet="5Quarters">
        <cfvo type="percent" val="0"/>
        <cfvo type="num" val="0.25"/>
        <cfvo type="num" val="0.5"/>
        <cfvo type="num" val="0.75"/>
        <cfvo type="num" val="1"/>
      </iconSet>
    </cfRule>
    <cfRule type="expression" dxfId="978" priority="259" stopIfTrue="1">
      <formula>I7-C7&lt;=-0.2</formula>
    </cfRule>
    <cfRule type="expression" dxfId="977" priority="261">
      <formula>I7-C7&gt;=-0.1</formula>
    </cfRule>
    <cfRule type="expression" dxfId="976" priority="260" stopIfTrue="1">
      <formula>I7-C7&lt;-0.1</formula>
    </cfRule>
  </conditionalFormatting>
  <conditionalFormatting sqref="I8">
    <cfRule type="iconSet" priority="237">
      <iconSet iconSet="5Quarters">
        <cfvo type="percent" val="0"/>
        <cfvo type="num" val="0.25"/>
        <cfvo type="num" val="0.5"/>
        <cfvo type="num" val="0.75"/>
        <cfvo type="num" val="1"/>
      </iconSet>
    </cfRule>
    <cfRule type="expression" dxfId="975" priority="240" stopIfTrue="1">
      <formula>I8-C8&lt;-0.1</formula>
    </cfRule>
    <cfRule type="expression" dxfId="974" priority="239" stopIfTrue="1">
      <formula>I8-C8&lt;=-0.2</formula>
    </cfRule>
    <cfRule type="containsBlanks" priority="238" stopIfTrue="1">
      <formula>LEN(TRIM(I8))=0</formula>
    </cfRule>
    <cfRule type="expression" dxfId="973" priority="241">
      <formula>I8-C8&gt;=-0.1</formula>
    </cfRule>
  </conditionalFormatting>
  <conditionalFormatting sqref="I9">
    <cfRule type="expression" dxfId="972" priority="236">
      <formula>I9-C9&gt;=-0.1</formula>
    </cfRule>
    <cfRule type="expression" dxfId="971" priority="235" stopIfTrue="1">
      <formula>I9-C9&lt;-0.1</formula>
    </cfRule>
    <cfRule type="expression" dxfId="970" priority="234" stopIfTrue="1">
      <formula>I9-C9&lt;=-0.2</formula>
    </cfRule>
    <cfRule type="containsBlanks" priority="233" stopIfTrue="1">
      <formula>LEN(TRIM(I9))=0</formula>
    </cfRule>
    <cfRule type="iconSet" priority="232">
      <iconSet iconSet="5Quarters">
        <cfvo type="percent" val="0"/>
        <cfvo type="num" val="0.25"/>
        <cfvo type="num" val="0.5"/>
        <cfvo type="num" val="0.75"/>
        <cfvo type="num" val="1"/>
      </iconSet>
    </cfRule>
  </conditionalFormatting>
  <conditionalFormatting sqref="I10:I11">
    <cfRule type="expression" dxfId="969" priority="231">
      <formula>I10-C10&gt;=-0.1</formula>
    </cfRule>
    <cfRule type="expression" dxfId="968" priority="230" stopIfTrue="1">
      <formula>I10-C10&lt;-0.1</formula>
    </cfRule>
    <cfRule type="expression" dxfId="967" priority="229" stopIfTrue="1">
      <formula>I10-C10&lt;=-0.2</formula>
    </cfRule>
    <cfRule type="containsBlanks" priority="228" stopIfTrue="1">
      <formula>LEN(TRIM(I10))=0</formula>
    </cfRule>
    <cfRule type="iconSet" priority="227">
      <iconSet iconSet="5Quarters">
        <cfvo type="percent" val="0"/>
        <cfvo type="num" val="0.25"/>
        <cfvo type="num" val="0.5"/>
        <cfvo type="num" val="0.75"/>
        <cfvo type="num" val="1"/>
      </iconSet>
    </cfRule>
  </conditionalFormatting>
  <conditionalFormatting sqref="I14:I17">
    <cfRule type="expression" dxfId="966" priority="74">
      <formula>AND(C14="x", I14="no")</formula>
    </cfRule>
  </conditionalFormatting>
  <conditionalFormatting sqref="I14:M17">
    <cfRule type="expression" priority="7" stopIfTrue="1">
      <formula>I14=""</formula>
    </cfRule>
    <cfRule type="expression" priority="8" stopIfTrue="1">
      <formula>(J14&lt;&gt;"")</formula>
    </cfRule>
    <cfRule type="expression" dxfId="965" priority="9" stopIfTrue="1">
      <formula>I14="yes"</formula>
    </cfRule>
  </conditionalFormatting>
  <conditionalFormatting sqref="J7">
    <cfRule type="expression" dxfId="964" priority="270">
      <formula>J7-D7&gt;=-0.1</formula>
    </cfRule>
    <cfRule type="expression" dxfId="963" priority="269" stopIfTrue="1">
      <formula>J7-D7&lt;-0.1</formula>
    </cfRule>
    <cfRule type="expression" dxfId="962" priority="268" stopIfTrue="1">
      <formula>J7-D7&lt;=-0.2</formula>
    </cfRule>
    <cfRule type="containsBlanks" priority="267" stopIfTrue="1">
      <formula>LEN(TRIM(J7))=0</formula>
    </cfRule>
    <cfRule type="iconSet" priority="262">
      <iconSet iconSet="5Quarters">
        <cfvo type="percent" val="0"/>
        <cfvo type="num" val="0.25"/>
        <cfvo type="num" val="0.5"/>
        <cfvo type="num" val="0.75"/>
        <cfvo type="num" val="1"/>
      </iconSet>
    </cfRule>
  </conditionalFormatting>
  <conditionalFormatting sqref="J8">
    <cfRule type="expression" dxfId="961" priority="216">
      <formula>J8-D8&gt;=-0.1</formula>
    </cfRule>
    <cfRule type="expression" dxfId="960" priority="214" stopIfTrue="1">
      <formula>J8-D8&lt;=-0.2</formula>
    </cfRule>
    <cfRule type="iconSet" priority="212">
      <iconSet iconSet="5Quarters">
        <cfvo type="percent" val="0"/>
        <cfvo type="num" val="0.25"/>
        <cfvo type="num" val="0.5"/>
        <cfvo type="num" val="0.75"/>
        <cfvo type="num" val="1"/>
      </iconSet>
    </cfRule>
    <cfRule type="containsBlanks" priority="213" stopIfTrue="1">
      <formula>LEN(TRIM(J8))=0</formula>
    </cfRule>
    <cfRule type="expression" dxfId="959" priority="215" stopIfTrue="1">
      <formula>J8-D8&lt;-0.1</formula>
    </cfRule>
  </conditionalFormatting>
  <conditionalFormatting sqref="J9">
    <cfRule type="iconSet" priority="217">
      <iconSet iconSet="5Quarters">
        <cfvo type="percent" val="0"/>
        <cfvo type="num" val="0.25"/>
        <cfvo type="num" val="0.5"/>
        <cfvo type="num" val="0.75"/>
        <cfvo type="num" val="1"/>
      </iconSet>
    </cfRule>
    <cfRule type="expression" dxfId="958" priority="221">
      <formula>J9-D9&gt;=-0.1</formula>
    </cfRule>
    <cfRule type="expression" dxfId="957" priority="220" stopIfTrue="1">
      <formula>J9-D9&lt;-0.1</formula>
    </cfRule>
    <cfRule type="expression" dxfId="956" priority="219" stopIfTrue="1">
      <formula>J9-D9&lt;=-0.2</formula>
    </cfRule>
    <cfRule type="containsBlanks" priority="218" stopIfTrue="1">
      <formula>LEN(TRIM(J9))=0</formula>
    </cfRule>
  </conditionalFormatting>
  <conditionalFormatting sqref="J10:J11">
    <cfRule type="expression" dxfId="955" priority="225" stopIfTrue="1">
      <formula>J10-D10&lt;-0.1</formula>
    </cfRule>
    <cfRule type="expression" dxfId="954" priority="224" stopIfTrue="1">
      <formula>J10-D10&lt;=-0.2</formula>
    </cfRule>
    <cfRule type="containsBlanks" priority="223" stopIfTrue="1">
      <formula>LEN(TRIM(J10))=0</formula>
    </cfRule>
    <cfRule type="iconSet" priority="222">
      <iconSet iconSet="5Quarters">
        <cfvo type="percent" val="0"/>
        <cfvo type="num" val="0.25"/>
        <cfvo type="num" val="0.5"/>
        <cfvo type="num" val="0.75"/>
        <cfvo type="num" val="1"/>
      </iconSet>
    </cfRule>
    <cfRule type="expression" dxfId="953" priority="226">
      <formula>J10-D10&gt;=-0.1</formula>
    </cfRule>
  </conditionalFormatting>
  <conditionalFormatting sqref="J14:J17">
    <cfRule type="expression" dxfId="952" priority="58">
      <formula>AND(OR(C14="x",D14="x"), J14="no")</formula>
    </cfRule>
  </conditionalFormatting>
  <conditionalFormatting sqref="K8">
    <cfRule type="iconSet" priority="207">
      <iconSet iconSet="5Quarters">
        <cfvo type="percent" val="0"/>
        <cfvo type="num" val="0.25"/>
        <cfvo type="num" val="0.5"/>
        <cfvo type="num" val="0.75"/>
        <cfvo type="num" val="1"/>
      </iconSet>
    </cfRule>
    <cfRule type="expression" dxfId="951" priority="211">
      <formula>K8-E8&gt;=-0.1</formula>
    </cfRule>
    <cfRule type="expression" dxfId="950" priority="210" stopIfTrue="1">
      <formula>K8-E8&lt;-0.1</formula>
    </cfRule>
    <cfRule type="expression" dxfId="949" priority="209" stopIfTrue="1">
      <formula>K8-E8&lt;=-0.2</formula>
    </cfRule>
    <cfRule type="containsBlanks" priority="208" stopIfTrue="1">
      <formula>LEN(TRIM(K8))=0</formula>
    </cfRule>
  </conditionalFormatting>
  <conditionalFormatting sqref="K9">
    <cfRule type="expression" dxfId="948" priority="206">
      <formula>K9-E9&gt;=-0.1</formula>
    </cfRule>
    <cfRule type="expression" dxfId="947" priority="205" stopIfTrue="1">
      <formula>K9-E9&lt;-0.1</formula>
    </cfRule>
    <cfRule type="expression" dxfId="946" priority="204" stopIfTrue="1">
      <formula>K9-E9&lt;=-0.2</formula>
    </cfRule>
    <cfRule type="containsBlanks" priority="203" stopIfTrue="1">
      <formula>LEN(TRIM(K9))=0</formula>
    </cfRule>
    <cfRule type="iconSet" priority="202">
      <iconSet iconSet="5Quarters">
        <cfvo type="percent" val="0"/>
        <cfvo type="num" val="0.25"/>
        <cfvo type="num" val="0.5"/>
        <cfvo type="num" val="0.75"/>
        <cfvo type="num" val="1"/>
      </iconSet>
    </cfRule>
  </conditionalFormatting>
  <conditionalFormatting sqref="K10:K11">
    <cfRule type="expression" dxfId="945" priority="201">
      <formula>K10-E10&gt;=-0.1</formula>
    </cfRule>
    <cfRule type="expression" dxfId="944" priority="200" stopIfTrue="1">
      <formula>K10-E10&lt;-0.1</formula>
    </cfRule>
    <cfRule type="expression" dxfId="943" priority="199" stopIfTrue="1">
      <formula>K10-E10&lt;=-0.2</formula>
    </cfRule>
    <cfRule type="iconSet" priority="197">
      <iconSet iconSet="5Quarters">
        <cfvo type="percent" val="0"/>
        <cfvo type="num" val="0.25"/>
        <cfvo type="num" val="0.5"/>
        <cfvo type="num" val="0.75"/>
        <cfvo type="num" val="1"/>
      </iconSet>
    </cfRule>
    <cfRule type="containsBlanks" priority="198" stopIfTrue="1">
      <formula>LEN(TRIM(K10))=0</formula>
    </cfRule>
  </conditionalFormatting>
  <conditionalFormatting sqref="K14:K17">
    <cfRule type="expression" dxfId="942" priority="42">
      <formula>AND(OR(C14="x", D14="x",E14="x"), K14="no")</formula>
    </cfRule>
  </conditionalFormatting>
  <conditionalFormatting sqref="K7:L7">
    <cfRule type="expression" dxfId="941" priority="255" stopIfTrue="1">
      <formula>K7-E7&lt;-0.1</formula>
    </cfRule>
    <cfRule type="expression" dxfId="940" priority="254" stopIfTrue="1">
      <formula>K7-E7&lt;=-0.2</formula>
    </cfRule>
    <cfRule type="containsBlanks" priority="253" stopIfTrue="1">
      <formula>LEN(TRIM(K7))=0</formula>
    </cfRule>
    <cfRule type="iconSet" priority="252">
      <iconSet iconSet="5Quarters">
        <cfvo type="percent" val="0"/>
        <cfvo type="num" val="0.25"/>
        <cfvo type="num" val="0.5"/>
        <cfvo type="num" val="0.75"/>
        <cfvo type="num" val="1"/>
      </iconSet>
    </cfRule>
    <cfRule type="expression" dxfId="939" priority="256">
      <formula>K7-E7&gt;=-0.1</formula>
    </cfRule>
  </conditionalFormatting>
  <conditionalFormatting sqref="L8">
    <cfRule type="expression" dxfId="938" priority="249" stopIfTrue="1">
      <formula>L8-F7&lt;=-0.2</formula>
    </cfRule>
    <cfRule type="expression" dxfId="937" priority="250" stopIfTrue="1">
      <formula>L8-F7&lt;-0.1</formula>
    </cfRule>
    <cfRule type="containsBlanks" priority="248" stopIfTrue="1">
      <formula>LEN(TRIM(L8))=0</formula>
    </cfRule>
    <cfRule type="iconSet" priority="247">
      <iconSet iconSet="5Quarters">
        <cfvo type="percent" val="0"/>
        <cfvo type="num" val="0.25"/>
        <cfvo type="num" val="0.5"/>
        <cfvo type="num" val="0.75"/>
        <cfvo type="num" val="1"/>
      </iconSet>
    </cfRule>
    <cfRule type="expression" dxfId="936" priority="251">
      <formula>L8-F7&gt;=-0.1</formula>
    </cfRule>
  </conditionalFormatting>
  <conditionalFormatting sqref="L9">
    <cfRule type="expression" dxfId="935" priority="191">
      <formula>L9-F9&gt;=-0.1</formula>
    </cfRule>
    <cfRule type="expression" dxfId="934" priority="190" stopIfTrue="1">
      <formula>L9-F9&lt;-0.1</formula>
    </cfRule>
    <cfRule type="containsBlanks" priority="188" stopIfTrue="1">
      <formula>LEN(TRIM(L9))=0</formula>
    </cfRule>
    <cfRule type="iconSet" priority="187">
      <iconSet iconSet="5Quarters">
        <cfvo type="percent" val="0"/>
        <cfvo type="num" val="0.25"/>
        <cfvo type="num" val="0.5"/>
        <cfvo type="num" val="0.75"/>
        <cfvo type="num" val="1"/>
      </iconSet>
    </cfRule>
    <cfRule type="expression" dxfId="933" priority="189" stopIfTrue="1">
      <formula>L9-F9&lt;=-0.2</formula>
    </cfRule>
  </conditionalFormatting>
  <conditionalFormatting sqref="L10:L11">
    <cfRule type="expression" dxfId="932" priority="194" stopIfTrue="1">
      <formula>L10-F10&lt;=-0.2</formula>
    </cfRule>
    <cfRule type="containsBlanks" priority="193" stopIfTrue="1">
      <formula>LEN(TRIM(L10))=0</formula>
    </cfRule>
    <cfRule type="expression" dxfId="931" priority="195" stopIfTrue="1">
      <formula>L10-F10&lt;-0.1</formula>
    </cfRule>
    <cfRule type="expression" dxfId="930" priority="196">
      <formula>L10-F10&gt;=-0.1</formula>
    </cfRule>
    <cfRule type="iconSet" priority="192">
      <iconSet iconSet="5Quarters">
        <cfvo type="percent" val="0"/>
        <cfvo type="num" val="0.25"/>
        <cfvo type="num" val="0.5"/>
        <cfvo type="num" val="0.75"/>
        <cfvo type="num" val="1"/>
      </iconSet>
    </cfRule>
  </conditionalFormatting>
  <conditionalFormatting sqref="L14:L17">
    <cfRule type="expression" dxfId="929" priority="26">
      <formula>AND(OR(C14="x", D14="x", E14="x",F14="x"), L14="no")</formula>
    </cfRule>
  </conditionalFormatting>
  <conditionalFormatting sqref="M7">
    <cfRule type="iconSet" priority="242">
      <iconSet iconSet="5Quarters">
        <cfvo type="percent" val="0"/>
        <cfvo type="num" val="0.25"/>
        <cfvo type="num" val="0.5"/>
        <cfvo type="num" val="0.75"/>
        <cfvo type="num" val="1"/>
      </iconSet>
    </cfRule>
    <cfRule type="containsBlanks" priority="243" stopIfTrue="1">
      <formula>LEN(TRIM(M7))=0</formula>
    </cfRule>
    <cfRule type="expression" dxfId="928" priority="244" stopIfTrue="1">
      <formula>M7-G7&lt;=-0.2</formula>
    </cfRule>
    <cfRule type="expression" dxfId="927" priority="245" stopIfTrue="1">
      <formula>M7-G7&lt;-0.1</formula>
    </cfRule>
    <cfRule type="expression" dxfId="926" priority="246">
      <formula>M7-G7&gt;=-0.1</formula>
    </cfRule>
  </conditionalFormatting>
  <conditionalFormatting sqref="M8">
    <cfRule type="expression" dxfId="925" priority="181">
      <formula>M8-G8&gt;=-0.1</formula>
    </cfRule>
    <cfRule type="expression" dxfId="924" priority="180" stopIfTrue="1">
      <formula>M8-G8&lt;-0.1</formula>
    </cfRule>
    <cfRule type="expression" dxfId="923" priority="179" stopIfTrue="1">
      <formula>M8-G8&lt;=-0.2</formula>
    </cfRule>
    <cfRule type="containsBlanks" priority="178" stopIfTrue="1">
      <formula>LEN(TRIM(M8))=0</formula>
    </cfRule>
    <cfRule type="iconSet" priority="177">
      <iconSet iconSet="5Quarters">
        <cfvo type="percent" val="0"/>
        <cfvo type="num" val="0.25"/>
        <cfvo type="num" val="0.5"/>
        <cfvo type="num" val="0.75"/>
        <cfvo type="num" val="1"/>
      </iconSet>
    </cfRule>
  </conditionalFormatting>
  <conditionalFormatting sqref="M9">
    <cfRule type="expression" dxfId="922" priority="175" stopIfTrue="1">
      <formula>M9-G9&lt;-0.1</formula>
    </cfRule>
    <cfRule type="expression" dxfId="921" priority="174" stopIfTrue="1">
      <formula>M9-G9&lt;=-0.2</formula>
    </cfRule>
    <cfRule type="containsBlanks" priority="173" stopIfTrue="1">
      <formula>LEN(TRIM(M9))=0</formula>
    </cfRule>
    <cfRule type="iconSet" priority="172">
      <iconSet iconSet="5Quarters">
        <cfvo type="percent" val="0"/>
        <cfvo type="num" val="0.25"/>
        <cfvo type="num" val="0.5"/>
        <cfvo type="num" val="0.75"/>
        <cfvo type="num" val="1"/>
      </iconSet>
    </cfRule>
    <cfRule type="expression" dxfId="920" priority="176">
      <formula>M9-G9&gt;=-0.1</formula>
    </cfRule>
  </conditionalFormatting>
  <conditionalFormatting sqref="M10:M11">
    <cfRule type="expression" dxfId="919" priority="170" stopIfTrue="1">
      <formula>M10-G10&lt;-0.1</formula>
    </cfRule>
    <cfRule type="expression" dxfId="918" priority="171">
      <formula>M10-G10&gt;=-0.1</formula>
    </cfRule>
    <cfRule type="iconSet" priority="167">
      <iconSet iconSet="5Quarters">
        <cfvo type="percent" val="0"/>
        <cfvo type="num" val="0.25"/>
        <cfvo type="num" val="0.5"/>
        <cfvo type="num" val="0.75"/>
        <cfvo type="num" val="1"/>
      </iconSet>
    </cfRule>
    <cfRule type="containsBlanks" priority="168" stopIfTrue="1">
      <formula>LEN(TRIM(M10))=0</formula>
    </cfRule>
    <cfRule type="expression" dxfId="917" priority="169" stopIfTrue="1">
      <formula>M10-G10&lt;=-0.2</formula>
    </cfRule>
  </conditionalFormatting>
  <conditionalFormatting sqref="M14:M17">
    <cfRule type="expression" dxfId="916" priority="10">
      <formula>AND(OR(C14="x", D14="x", E14="x", F14="x",G14="x"), M14="no")</formula>
    </cfRule>
  </conditionalFormatting>
  <conditionalFormatting sqref="N7:N10">
    <cfRule type="iconSet" priority="6">
      <iconSet iconSet="5Arrows" showValue="0">
        <cfvo type="percent" val="0"/>
        <cfvo type="num" val="-0.2"/>
        <cfvo type="num" val="-0.15"/>
        <cfvo type="num" val="-0.12"/>
        <cfvo type="num" val="-0.1"/>
      </iconSet>
    </cfRule>
    <cfRule type="expression" dxfId="915" priority="4" stopIfTrue="1">
      <formula>$A7=""</formula>
    </cfRule>
  </conditionalFormatting>
  <conditionalFormatting sqref="N11">
    <cfRule type="iconSet" priority="166">
      <iconSet iconSet="5Arrows" showValue="0">
        <cfvo type="percent" val="0"/>
        <cfvo type="num" val="-0.2"/>
        <cfvo type="num" val="-0.15"/>
        <cfvo type="num" val="-0.12"/>
        <cfvo type="num" val="-0.1"/>
      </iconSet>
    </cfRule>
  </conditionalFormatting>
  <conditionalFormatting sqref="N14:N17">
    <cfRule type="expression" dxfId="914" priority="1" stopIfTrue="1">
      <formula>$A14=""</formula>
    </cfRule>
  </conditionalFormatting>
  <conditionalFormatting sqref="O21:O24 O27:O29">
    <cfRule type="dataBar" priority="89">
      <dataBar showValue="0">
        <cfvo type="num" val="0"/>
        <cfvo type="num" val="1"/>
        <color theme="4" tint="0.39997558519241921"/>
      </dataBar>
      <extLst>
        <ext xmlns:x14="http://schemas.microsoft.com/office/spreadsheetml/2009/9/main" uri="{B025F937-C7B1-47D3-B67F-A62EFF666E3E}">
          <x14:id>{82872A78-4AD9-4606-92F3-8E115C8C7CC4}</x14:id>
        </ext>
      </extLst>
    </cfRule>
    <cfRule type="cellIs" dxfId="913" priority="88" stopIfTrue="1" operator="greaterThan">
      <formula>1</formula>
    </cfRule>
  </conditionalFormatting>
  <dataValidations count="1">
    <dataValidation type="list" allowBlank="1" showInputMessage="1" showErrorMessage="1" sqref="C14:H17" xr:uid="{00000000-0002-0000-04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76CAF570-4CE5-4FD6-9351-E0C7C1D797D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82872A78-4AD9-4606-92F3-8E115C8C7CC4}">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 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Sheet1!$A$4:$A$5</xm:f>
          </x14:formula1>
          <xm:sqref>I14:M17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Q32"/>
  <sheetViews>
    <sheetView topLeftCell="A8" zoomScale="90" zoomScaleNormal="90" workbookViewId="0">
      <selection activeCell="A19" sqref="A19"/>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128</v>
      </c>
      <c r="B2" s="2" t="s">
        <v>144</v>
      </c>
    </row>
    <row r="3" spans="1:17" s="20" customFormat="1" ht="62.1" customHeight="1" x14ac:dyDescent="0.3">
      <c r="A3" s="14" t="s">
        <v>66</v>
      </c>
      <c r="B3" s="14" t="s">
        <v>67</v>
      </c>
    </row>
    <row r="4" spans="1:17" ht="83.1" customHeight="1" x14ac:dyDescent="0.25">
      <c r="A4" s="37" t="s">
        <v>145</v>
      </c>
      <c r="B4" s="2" t="s">
        <v>146</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42" customHeight="1" x14ac:dyDescent="0.25">
      <c r="A7" s="69" t="s">
        <v>147</v>
      </c>
      <c r="B7" s="2" t="s">
        <v>146</v>
      </c>
      <c r="C7" s="58">
        <v>0</v>
      </c>
      <c r="D7" s="59">
        <v>0</v>
      </c>
      <c r="E7" s="59">
        <v>0</v>
      </c>
      <c r="F7" s="59">
        <v>0</v>
      </c>
      <c r="G7" s="60">
        <v>0</v>
      </c>
      <c r="H7" s="61"/>
      <c r="I7" s="58">
        <v>0</v>
      </c>
      <c r="J7" s="59">
        <v>0</v>
      </c>
      <c r="K7" s="59">
        <v>0</v>
      </c>
      <c r="L7" s="59">
        <v>0</v>
      </c>
      <c r="M7" s="59"/>
      <c r="N7" s="95">
        <f>IF(M7&lt;&gt;"",M7-G7,(IF(L7&lt;&gt;"",L7-F7,(IF(K7&lt;&gt;"",K7-E7,(IF(J7&lt;&gt;"",J7-D7,(IF(I7&lt;&gt;"",I7-C7,0)))))))))</f>
        <v>0</v>
      </c>
      <c r="O7" s="139">
        <f>MAX(I7:M7)</f>
        <v>0</v>
      </c>
      <c r="P7" s="49" t="s">
        <v>148</v>
      </c>
      <c r="Q7" s="49"/>
    </row>
    <row r="8" spans="1:17" ht="45" x14ac:dyDescent="0.25">
      <c r="A8" s="1" t="s">
        <v>149</v>
      </c>
      <c r="B8" s="2" t="s">
        <v>146</v>
      </c>
      <c r="C8" s="58">
        <v>0</v>
      </c>
      <c r="D8" s="59">
        <v>0</v>
      </c>
      <c r="E8" s="59">
        <v>0</v>
      </c>
      <c r="F8" s="59">
        <v>0</v>
      </c>
      <c r="G8" s="60">
        <v>0</v>
      </c>
      <c r="H8" s="61"/>
      <c r="I8" s="58">
        <v>0</v>
      </c>
      <c r="J8" s="59">
        <v>0</v>
      </c>
      <c r="K8" s="59">
        <v>0</v>
      </c>
      <c r="L8" s="59">
        <v>0</v>
      </c>
      <c r="M8" s="59"/>
      <c r="N8" s="95">
        <f t="shared" ref="N8:N10" si="0">IF(M8&lt;&gt;"",M8-G8,(IF(L8&lt;&gt;"",L8-F8,(IF(K8&lt;&gt;"",K8-E8,(IF(J8&lt;&gt;"",J8-D8,(IF(I8&lt;&gt;"",I8-C8,0)))))))))</f>
        <v>0</v>
      </c>
      <c r="O8" s="139">
        <f t="shared" ref="O8:O10" si="1">MAX(I8:M8)</f>
        <v>0</v>
      </c>
      <c r="P8" s="49" t="s">
        <v>148</v>
      </c>
      <c r="Q8" s="49"/>
    </row>
    <row r="9" spans="1:17" ht="30" x14ac:dyDescent="0.25">
      <c r="A9" s="69" t="s">
        <v>150</v>
      </c>
      <c r="B9" s="2" t="s">
        <v>146</v>
      </c>
      <c r="C9" s="58">
        <v>0</v>
      </c>
      <c r="D9" s="59">
        <v>0</v>
      </c>
      <c r="E9" s="59">
        <v>0</v>
      </c>
      <c r="F9" s="59">
        <v>0</v>
      </c>
      <c r="G9" s="60">
        <v>0</v>
      </c>
      <c r="H9" s="61"/>
      <c r="I9" s="58">
        <v>0</v>
      </c>
      <c r="J9" s="59">
        <v>0</v>
      </c>
      <c r="K9" s="59">
        <v>0</v>
      </c>
      <c r="L9" s="59">
        <v>0</v>
      </c>
      <c r="M9" s="59"/>
      <c r="N9" s="95">
        <f t="shared" si="0"/>
        <v>0</v>
      </c>
      <c r="O9" s="139">
        <f t="shared" si="1"/>
        <v>0</v>
      </c>
      <c r="P9" s="49" t="s">
        <v>148</v>
      </c>
      <c r="Q9" s="49"/>
    </row>
    <row r="10" spans="1:17" ht="30" x14ac:dyDescent="0.25">
      <c r="A10" s="1" t="s">
        <v>151</v>
      </c>
      <c r="B10" s="2" t="s">
        <v>146</v>
      </c>
      <c r="C10" s="62">
        <v>0</v>
      </c>
      <c r="D10" s="63">
        <v>0</v>
      </c>
      <c r="E10" s="63">
        <v>0</v>
      </c>
      <c r="F10" s="63">
        <v>0</v>
      </c>
      <c r="G10" s="64">
        <v>0</v>
      </c>
      <c r="H10" s="61"/>
      <c r="I10" s="62">
        <v>0</v>
      </c>
      <c r="J10" s="63">
        <v>0</v>
      </c>
      <c r="K10" s="63">
        <v>0</v>
      </c>
      <c r="L10" s="63">
        <v>0</v>
      </c>
      <c r="M10" s="63"/>
      <c r="N10" s="95">
        <f t="shared" si="0"/>
        <v>0</v>
      </c>
      <c r="O10" s="139">
        <f t="shared" si="1"/>
        <v>0</v>
      </c>
      <c r="P10" s="49" t="s">
        <v>148</v>
      </c>
      <c r="Q10" s="49"/>
    </row>
    <row r="11" spans="1:17" x14ac:dyDescent="0.25">
      <c r="A11" s="1"/>
      <c r="B11" s="1"/>
      <c r="C11" s="70"/>
      <c r="D11" s="70"/>
      <c r="E11" s="70"/>
      <c r="F11" s="70"/>
      <c r="G11" s="70"/>
      <c r="H11" s="61"/>
      <c r="I11" s="70"/>
      <c r="J11" s="70"/>
      <c r="K11" s="70"/>
      <c r="L11" s="70"/>
      <c r="M11" s="70"/>
      <c r="N11" s="67"/>
      <c r="O11" s="51"/>
    </row>
    <row r="12" spans="1:17" ht="46.5" customHeight="1" thickBot="1" x14ac:dyDescent="0.35">
      <c r="A12" s="1"/>
      <c r="E12" s="47" t="s">
        <v>89</v>
      </c>
      <c r="F12" s="48"/>
      <c r="G12" s="48"/>
      <c r="H12" s="48"/>
      <c r="I12" s="94" t="s">
        <v>90</v>
      </c>
      <c r="J12" s="48"/>
      <c r="K12" s="47"/>
    </row>
    <row r="13" spans="1:17" ht="32.1" customHeight="1" x14ac:dyDescent="0.3">
      <c r="A13" s="65" t="s">
        <v>5</v>
      </c>
      <c r="B13" s="65" t="s">
        <v>73</v>
      </c>
      <c r="C13" s="24" t="s">
        <v>74</v>
      </c>
      <c r="D13" s="25" t="s">
        <v>75</v>
      </c>
      <c r="E13" s="25" t="s">
        <v>76</v>
      </c>
      <c r="F13" s="25" t="s">
        <v>77</v>
      </c>
      <c r="G13" s="26" t="s">
        <v>78</v>
      </c>
      <c r="H13" s="66"/>
      <c r="I13" s="5" t="s">
        <v>74</v>
      </c>
      <c r="J13" s="6" t="s">
        <v>75</v>
      </c>
      <c r="K13" s="6" t="s">
        <v>76</v>
      </c>
      <c r="L13" s="6" t="s">
        <v>77</v>
      </c>
      <c r="M13" s="83" t="s">
        <v>78</v>
      </c>
      <c r="N13" s="84" t="s">
        <v>79</v>
      </c>
      <c r="P13" s="57" t="s">
        <v>81</v>
      </c>
      <c r="Q13" s="57" t="s">
        <v>82</v>
      </c>
    </row>
    <row r="14" spans="1:17" ht="31.5" customHeight="1" x14ac:dyDescent="0.25">
      <c r="A14" s="1"/>
      <c r="B14" s="2"/>
      <c r="C14" s="31"/>
      <c r="D14" s="32"/>
      <c r="E14" s="32"/>
      <c r="F14" s="32"/>
      <c r="G14" s="33"/>
      <c r="H14" s="67"/>
      <c r="I14" s="31"/>
      <c r="J14" s="32"/>
      <c r="K14" s="32"/>
      <c r="L14" s="32"/>
      <c r="M14" s="85"/>
      <c r="N14" s="95">
        <f>IF(COUNTIF(I14:M14,"yes")&gt;0,1,(IF(OR(AND(C14="x",I14="no"),(AND(D14="x",J14="no")),(AND(E14="x",K14="no")),(AND(F14="x",L14="no")),(AND(G14="x",M14="no")))=FALSE,2,3)))</f>
        <v>2</v>
      </c>
      <c r="P14" s="49"/>
      <c r="Q14" s="49"/>
    </row>
    <row r="15" spans="1:17" ht="35.1" customHeight="1" x14ac:dyDescent="0.25">
      <c r="A15" s="69"/>
      <c r="B15" s="2"/>
      <c r="C15" s="31"/>
      <c r="D15" s="32"/>
      <c r="E15" s="32"/>
      <c r="F15" s="32"/>
      <c r="G15" s="33"/>
      <c r="H15" s="67"/>
      <c r="I15" s="31"/>
      <c r="J15" s="32"/>
      <c r="K15" s="32"/>
      <c r="L15" s="32"/>
      <c r="M15" s="85"/>
      <c r="N15" s="95">
        <f t="shared" ref="N15:N19" si="2">IF(COUNTIF(I15:M15,"yes")&gt;0,1,(IF(OR(AND(C15="x",I15="no"),(AND(D15="x",J15="no")),(AND(E15="x",K15="no")),(AND(F15="x",L15="no")),(AND(G15="x",M15="no")))=FALSE,2,3)))</f>
        <v>2</v>
      </c>
      <c r="P15" s="49"/>
      <c r="Q15" s="49"/>
    </row>
    <row r="16" spans="1:17" ht="51.95" customHeight="1" x14ac:dyDescent="0.25">
      <c r="A16" s="1"/>
      <c r="B16" s="2"/>
      <c r="C16" s="31"/>
      <c r="D16" s="32"/>
      <c r="E16" s="32"/>
      <c r="F16" s="32"/>
      <c r="G16" s="33"/>
      <c r="H16" s="67"/>
      <c r="I16" s="31"/>
      <c r="J16" s="32"/>
      <c r="K16" s="32"/>
      <c r="L16" s="32"/>
      <c r="M16" s="85"/>
      <c r="N16" s="95">
        <f t="shared" si="2"/>
        <v>2</v>
      </c>
      <c r="P16" s="49"/>
      <c r="Q16" s="49"/>
    </row>
    <row r="17" spans="1:17" ht="42" customHeight="1" x14ac:dyDescent="0.25">
      <c r="A17" s="1"/>
      <c r="B17" s="2"/>
      <c r="C17" s="112"/>
      <c r="D17" s="113"/>
      <c r="E17" s="113"/>
      <c r="F17" s="113"/>
      <c r="G17" s="114"/>
      <c r="H17" s="67"/>
      <c r="I17" s="112"/>
      <c r="J17" s="113"/>
      <c r="K17" s="113"/>
      <c r="L17" s="113"/>
      <c r="M17" s="115"/>
      <c r="N17" s="95">
        <f t="shared" si="2"/>
        <v>2</v>
      </c>
      <c r="P17" s="49"/>
      <c r="Q17" s="49"/>
    </row>
    <row r="18" spans="1:17" ht="44.1" customHeight="1" x14ac:dyDescent="0.25">
      <c r="A18" s="1"/>
      <c r="B18" s="2"/>
      <c r="C18" s="112"/>
      <c r="D18" s="113"/>
      <c r="E18" s="113"/>
      <c r="F18" s="113"/>
      <c r="G18" s="114"/>
      <c r="H18" s="67"/>
      <c r="I18" s="112"/>
      <c r="J18" s="113"/>
      <c r="K18" s="113"/>
      <c r="L18" s="113"/>
      <c r="M18" s="115"/>
      <c r="N18" s="95">
        <f t="shared" si="2"/>
        <v>2</v>
      </c>
      <c r="P18" s="49"/>
      <c r="Q18" s="49"/>
    </row>
    <row r="19" spans="1:17" ht="29.1" customHeight="1" x14ac:dyDescent="0.25">
      <c r="B19" s="2"/>
      <c r="C19" s="34"/>
      <c r="D19" s="35"/>
      <c r="E19" s="35"/>
      <c r="F19" s="35"/>
      <c r="G19" s="36"/>
      <c r="H19" s="67"/>
      <c r="I19" s="34"/>
      <c r="J19" s="35"/>
      <c r="K19" s="35"/>
      <c r="L19" s="35"/>
      <c r="M19" s="86"/>
      <c r="N19" s="95">
        <f t="shared" si="2"/>
        <v>2</v>
      </c>
      <c r="P19" s="49"/>
      <c r="Q19" s="49"/>
    </row>
    <row r="21" spans="1:17" s="19" customFormat="1" ht="38.1" customHeight="1" thickBot="1" x14ac:dyDescent="0.35">
      <c r="C21" s="21"/>
      <c r="D21" s="47"/>
      <c r="E21" s="47" t="s">
        <v>99</v>
      </c>
      <c r="F21" s="47"/>
      <c r="G21" s="47"/>
      <c r="H21" s="47"/>
      <c r="I21" s="47"/>
      <c r="J21" s="47"/>
      <c r="K21" s="47" t="s">
        <v>100</v>
      </c>
      <c r="L21" s="47"/>
      <c r="M21" s="21"/>
    </row>
    <row r="22" spans="1:17" ht="32.1" customHeight="1" thickBot="1" x14ac:dyDescent="0.35">
      <c r="A22" s="65" t="s">
        <v>101</v>
      </c>
      <c r="B22" s="68"/>
      <c r="C22" s="27" t="s">
        <v>74</v>
      </c>
      <c r="D22" s="28" t="s">
        <v>75</v>
      </c>
      <c r="E22" s="28" t="s">
        <v>76</v>
      </c>
      <c r="F22" s="28" t="s">
        <v>77</v>
      </c>
      <c r="G22" s="29" t="s">
        <v>78</v>
      </c>
      <c r="H22" s="30" t="s">
        <v>102</v>
      </c>
      <c r="I22" s="5" t="s">
        <v>74</v>
      </c>
      <c r="J22" s="6" t="s">
        <v>75</v>
      </c>
      <c r="K22" s="6" t="s">
        <v>76</v>
      </c>
      <c r="L22" s="6" t="s">
        <v>77</v>
      </c>
      <c r="M22" s="6" t="s">
        <v>78</v>
      </c>
      <c r="N22" s="7" t="s">
        <v>102</v>
      </c>
      <c r="O22" s="18" t="s">
        <v>79</v>
      </c>
      <c r="P22" s="57" t="s">
        <v>81</v>
      </c>
      <c r="Q22" s="57" t="s">
        <v>82</v>
      </c>
    </row>
    <row r="23" spans="1:17" ht="18" customHeight="1" thickBot="1" x14ac:dyDescent="0.3">
      <c r="A23" t="s">
        <v>103</v>
      </c>
      <c r="C23" s="8"/>
      <c r="D23" s="9"/>
      <c r="E23" s="9"/>
      <c r="F23" s="9"/>
      <c r="G23" s="9"/>
      <c r="H23" s="10">
        <f>SUM(C23:G23)</f>
        <v>0</v>
      </c>
      <c r="I23" s="4"/>
      <c r="J23" s="3"/>
      <c r="K23" s="3"/>
      <c r="L23" s="3"/>
      <c r="M23" s="3"/>
      <c r="N23" s="12">
        <f>SUM(I23:M23)</f>
        <v>0</v>
      </c>
      <c r="O23" s="59">
        <f>IFERROR(N23/H23,0)</f>
        <v>0</v>
      </c>
      <c r="P23" s="49"/>
      <c r="Q23" s="49"/>
    </row>
    <row r="24" spans="1:17" ht="15.75" thickBot="1" x14ac:dyDescent="0.3">
      <c r="A24" t="s">
        <v>104</v>
      </c>
      <c r="C24" s="4"/>
      <c r="D24" s="3"/>
      <c r="E24" s="3"/>
      <c r="F24" s="3"/>
      <c r="G24" s="3"/>
      <c r="H24" s="10">
        <f t="shared" ref="H24:H25" si="3">SUM(C24:G24)</f>
        <v>0</v>
      </c>
      <c r="I24" s="4"/>
      <c r="J24" s="3"/>
      <c r="K24" s="3"/>
      <c r="L24" s="3"/>
      <c r="M24" s="3"/>
      <c r="N24" s="12">
        <f t="shared" ref="N24:N26" si="4">SUM(I24:M24)</f>
        <v>0</v>
      </c>
      <c r="O24" s="59">
        <f t="shared" ref="O24:O26" si="5">IFERROR(N24/H24,0)</f>
        <v>0</v>
      </c>
      <c r="P24" s="49"/>
      <c r="Q24" s="49"/>
    </row>
    <row r="25" spans="1:17" x14ac:dyDescent="0.25">
      <c r="A25" t="s">
        <v>105</v>
      </c>
      <c r="C25" s="15"/>
      <c r="D25" s="16"/>
      <c r="E25" s="16"/>
      <c r="F25" s="16"/>
      <c r="G25" s="16"/>
      <c r="H25" s="38">
        <f t="shared" si="3"/>
        <v>0</v>
      </c>
      <c r="I25" s="15"/>
      <c r="J25" s="16"/>
      <c r="K25" s="16"/>
      <c r="L25" s="16"/>
      <c r="M25" s="16"/>
      <c r="N25" s="39">
        <f t="shared" si="4"/>
        <v>0</v>
      </c>
      <c r="O25" s="59">
        <f t="shared" si="5"/>
        <v>0</v>
      </c>
      <c r="P25" s="49"/>
      <c r="Q25" s="49"/>
    </row>
    <row r="26" spans="1:17" ht="15.75" thickBot="1" x14ac:dyDescent="0.3">
      <c r="A26" s="22" t="s">
        <v>106</v>
      </c>
      <c r="B26" s="22"/>
      <c r="C26" s="40">
        <f>SUM(C23:C25)</f>
        <v>0</v>
      </c>
      <c r="D26" s="41">
        <f t="shared" ref="D26:G26" si="6">SUM(D23:D25)</f>
        <v>0</v>
      </c>
      <c r="E26" s="41">
        <f t="shared" si="6"/>
        <v>0</v>
      </c>
      <c r="F26" s="41">
        <f t="shared" si="6"/>
        <v>0</v>
      </c>
      <c r="G26" s="42">
        <f t="shared" si="6"/>
        <v>0</v>
      </c>
      <c r="H26" s="43">
        <f>SUM(C26:G26)</f>
        <v>0</v>
      </c>
      <c r="I26" s="44">
        <f>SUM(I23:I25)</f>
        <v>0</v>
      </c>
      <c r="J26" s="45">
        <f t="shared" ref="J26:M26" si="7">SUM(J23:J25)</f>
        <v>0</v>
      </c>
      <c r="K26" s="45">
        <f t="shared" si="7"/>
        <v>0</v>
      </c>
      <c r="L26" s="45">
        <f t="shared" si="7"/>
        <v>0</v>
      </c>
      <c r="M26" s="45">
        <f t="shared" si="7"/>
        <v>0</v>
      </c>
      <c r="N26" s="46">
        <f t="shared" si="4"/>
        <v>0</v>
      </c>
      <c r="O26" s="59">
        <f t="shared" si="5"/>
        <v>0</v>
      </c>
      <c r="P26" s="49"/>
      <c r="Q26" s="49"/>
    </row>
    <row r="27" spans="1:17" s="19" customFormat="1" ht="38.1" customHeight="1" thickTop="1" thickBot="1" x14ac:dyDescent="0.35">
      <c r="C27" s="21"/>
      <c r="D27" s="21"/>
      <c r="E27" s="47" t="s">
        <v>107</v>
      </c>
      <c r="F27" s="47"/>
      <c r="G27" s="47"/>
      <c r="H27" s="47"/>
      <c r="I27" s="47"/>
      <c r="J27" s="47"/>
      <c r="K27" s="47" t="s">
        <v>108</v>
      </c>
      <c r="L27" s="47"/>
      <c r="M27" s="21"/>
      <c r="N27" s="21"/>
    </row>
    <row r="28" spans="1:17" ht="32.1" customHeight="1" thickBot="1" x14ac:dyDescent="0.35">
      <c r="A28" s="65" t="s">
        <v>109</v>
      </c>
      <c r="B28" s="68"/>
      <c r="C28" s="27" t="s">
        <v>74</v>
      </c>
      <c r="D28" s="28" t="s">
        <v>75</v>
      </c>
      <c r="E28" s="28" t="s">
        <v>76</v>
      </c>
      <c r="F28" s="28" t="s">
        <v>77</v>
      </c>
      <c r="G28" s="29" t="s">
        <v>78</v>
      </c>
      <c r="H28" s="30" t="s">
        <v>102</v>
      </c>
      <c r="I28" s="5" t="s">
        <v>74</v>
      </c>
      <c r="J28" s="6" t="s">
        <v>75</v>
      </c>
      <c r="K28" s="6" t="s">
        <v>76</v>
      </c>
      <c r="L28" s="6" t="s">
        <v>77</v>
      </c>
      <c r="M28" s="6" t="s">
        <v>78</v>
      </c>
      <c r="N28" s="7" t="s">
        <v>102</v>
      </c>
      <c r="O28" s="18" t="s">
        <v>79</v>
      </c>
      <c r="P28" s="57" t="s">
        <v>81</v>
      </c>
      <c r="Q28" s="57" t="s">
        <v>82</v>
      </c>
    </row>
    <row r="29" spans="1:17" x14ac:dyDescent="0.25">
      <c r="A29" t="s">
        <v>110</v>
      </c>
      <c r="C29" s="8"/>
      <c r="D29" s="9"/>
      <c r="E29" s="9"/>
      <c r="F29" s="9"/>
      <c r="G29" s="9"/>
      <c r="H29" s="11">
        <f t="shared" ref="H29:H30" si="8">SUM(C29:G29)</f>
        <v>0</v>
      </c>
      <c r="I29" s="8"/>
      <c r="J29" s="9"/>
      <c r="K29" s="9"/>
      <c r="L29" s="9"/>
      <c r="M29" s="9"/>
      <c r="N29" s="11">
        <f t="shared" ref="N29:N30" si="9">SUM(I29:M29)</f>
        <v>0</v>
      </c>
      <c r="O29" s="59">
        <f t="shared" ref="O29:O31" si="10">IFERROR(N29/H29,0)</f>
        <v>0</v>
      </c>
      <c r="P29" s="49"/>
      <c r="Q29" s="49"/>
    </row>
    <row r="30" spans="1:17" x14ac:dyDescent="0.25">
      <c r="A30" t="s">
        <v>111</v>
      </c>
      <c r="C30" s="15"/>
      <c r="D30" s="16"/>
      <c r="E30" s="16"/>
      <c r="F30" s="16"/>
      <c r="G30" s="16"/>
      <c r="H30" s="17">
        <f t="shared" si="8"/>
        <v>0</v>
      </c>
      <c r="I30" s="15"/>
      <c r="J30" s="16"/>
      <c r="K30" s="16"/>
      <c r="L30" s="16"/>
      <c r="M30" s="16"/>
      <c r="N30" s="17">
        <f t="shared" si="9"/>
        <v>0</v>
      </c>
      <c r="O30" s="59">
        <f t="shared" si="10"/>
        <v>0</v>
      </c>
      <c r="P30" s="49"/>
      <c r="Q30" s="49"/>
    </row>
    <row r="31" spans="1:17" ht="15.75" thickBot="1" x14ac:dyDescent="0.3">
      <c r="A31" s="22" t="s">
        <v>112</v>
      </c>
      <c r="B31" s="22"/>
      <c r="C31" s="40">
        <f>SUM(C27:C30)</f>
        <v>0</v>
      </c>
      <c r="D31" s="41">
        <f t="shared" ref="D31:G31" si="11">SUM(D27:D30)</f>
        <v>0</v>
      </c>
      <c r="E31" s="41">
        <f t="shared" si="11"/>
        <v>0</v>
      </c>
      <c r="F31" s="41">
        <f t="shared" si="11"/>
        <v>0</v>
      </c>
      <c r="G31" s="42">
        <f t="shared" si="11"/>
        <v>0</v>
      </c>
      <c r="H31" s="43">
        <f>SUM(C31:G31)</f>
        <v>0</v>
      </c>
      <c r="I31" s="44">
        <f>SUM(I27:I30)</f>
        <v>0</v>
      </c>
      <c r="J31" s="45">
        <f t="shared" ref="J31:M31" si="12">SUM(J27:J30)</f>
        <v>0</v>
      </c>
      <c r="K31" s="45">
        <f t="shared" si="12"/>
        <v>0</v>
      </c>
      <c r="L31" s="45">
        <f t="shared" si="12"/>
        <v>0</v>
      </c>
      <c r="M31" s="45">
        <f t="shared" si="12"/>
        <v>0</v>
      </c>
      <c r="N31" s="46">
        <f>SUM(I31:M31)</f>
        <v>0</v>
      </c>
      <c r="O31" s="59">
        <f t="shared" si="10"/>
        <v>0</v>
      </c>
      <c r="P31" s="49"/>
      <c r="Q31" s="49"/>
    </row>
    <row r="32" spans="1:17" ht="15.75" thickTop="1" x14ac:dyDescent="0.25"/>
  </sheetData>
  <conditionalFormatting sqref="I7">
    <cfRule type="containsBlanks" priority="181" stopIfTrue="1">
      <formula>LEN(TRIM(I7))=0</formula>
    </cfRule>
    <cfRule type="expression" dxfId="912" priority="184">
      <formula>I7-C7&gt;=-0.1</formula>
    </cfRule>
    <cfRule type="expression" dxfId="911" priority="183" stopIfTrue="1">
      <formula>I7-C7&lt;-0.1</formula>
    </cfRule>
    <cfRule type="expression" dxfId="910" priority="182" stopIfTrue="1">
      <formula>I7-C7&lt;=-0.2</formula>
    </cfRule>
    <cfRule type="iconSet" priority="180">
      <iconSet iconSet="5Quarters">
        <cfvo type="percent" val="0"/>
        <cfvo type="num" val="0.25"/>
        <cfvo type="num" val="0.5"/>
        <cfvo type="num" val="0.75"/>
        <cfvo type="num" val="1"/>
      </iconSet>
    </cfRule>
  </conditionalFormatting>
  <conditionalFormatting sqref="I8">
    <cfRule type="containsBlanks" priority="161" stopIfTrue="1">
      <formula>LEN(TRIM(I8))=0</formula>
    </cfRule>
    <cfRule type="expression" dxfId="909" priority="162" stopIfTrue="1">
      <formula>I8-C8&lt;=-0.2</formula>
    </cfRule>
    <cfRule type="expression" dxfId="908" priority="164">
      <formula>I8-C8&gt;=-0.1</formula>
    </cfRule>
    <cfRule type="expression" dxfId="907" priority="163" stopIfTrue="1">
      <formula>I8-C8&lt;-0.1</formula>
    </cfRule>
    <cfRule type="iconSet" priority="160">
      <iconSet iconSet="5Quarters">
        <cfvo type="percent" val="0"/>
        <cfvo type="num" val="0.25"/>
        <cfvo type="num" val="0.5"/>
        <cfvo type="num" val="0.75"/>
        <cfvo type="num" val="1"/>
      </iconSet>
    </cfRule>
  </conditionalFormatting>
  <conditionalFormatting sqref="I9">
    <cfRule type="containsBlanks" priority="156" stopIfTrue="1">
      <formula>LEN(TRIM(I9))=0</formula>
    </cfRule>
    <cfRule type="expression" dxfId="906" priority="157" stopIfTrue="1">
      <formula>I9-C9&lt;=-0.2</formula>
    </cfRule>
    <cfRule type="expression" dxfId="905" priority="158" stopIfTrue="1">
      <formula>I9-C9&lt;-0.1</formula>
    </cfRule>
    <cfRule type="expression" dxfId="904" priority="159">
      <formula>I9-C9&gt;=-0.1</formula>
    </cfRule>
    <cfRule type="iconSet" priority="155">
      <iconSet iconSet="5Quarters">
        <cfvo type="percent" val="0"/>
        <cfvo type="num" val="0.25"/>
        <cfvo type="num" val="0.5"/>
        <cfvo type="num" val="0.75"/>
        <cfvo type="num" val="1"/>
      </iconSet>
    </cfRule>
  </conditionalFormatting>
  <conditionalFormatting sqref="I10:I11">
    <cfRule type="containsBlanks" priority="151" stopIfTrue="1">
      <formula>LEN(TRIM(I10))=0</formula>
    </cfRule>
    <cfRule type="expression" dxfId="903" priority="154">
      <formula>I10-C10&gt;=-0.1</formula>
    </cfRule>
    <cfRule type="expression" dxfId="902" priority="153" stopIfTrue="1">
      <formula>I10-C10&lt;-0.1</formula>
    </cfRule>
    <cfRule type="expression" dxfId="901" priority="152" stopIfTrue="1">
      <formula>I10-C10&lt;=-0.2</formula>
    </cfRule>
    <cfRule type="iconSet" priority="150">
      <iconSet iconSet="5Quarters">
        <cfvo type="percent" val="0"/>
        <cfvo type="num" val="0.25"/>
        <cfvo type="num" val="0.5"/>
        <cfvo type="num" val="0.75"/>
        <cfvo type="num" val="1"/>
      </iconSet>
    </cfRule>
  </conditionalFormatting>
  <conditionalFormatting sqref="I14:I19">
    <cfRule type="expression" dxfId="900" priority="74">
      <formula>AND(C14="x", I14="no")</formula>
    </cfRule>
  </conditionalFormatting>
  <conditionalFormatting sqref="I14:M19">
    <cfRule type="expression" priority="7" stopIfTrue="1">
      <formula>I14=""</formula>
    </cfRule>
    <cfRule type="expression" priority="8" stopIfTrue="1">
      <formula>(J14&lt;&gt;"")</formula>
    </cfRule>
    <cfRule type="expression" dxfId="899" priority="9" stopIfTrue="1">
      <formula>I14="yes"</formula>
    </cfRule>
  </conditionalFormatting>
  <conditionalFormatting sqref="J7">
    <cfRule type="expression" dxfId="898" priority="189">
      <formula>J7-D7&gt;=-0.1</formula>
    </cfRule>
    <cfRule type="expression" dxfId="897" priority="187" stopIfTrue="1">
      <formula>J7-D7&lt;=-0.2</formula>
    </cfRule>
    <cfRule type="containsBlanks" priority="186" stopIfTrue="1">
      <formula>LEN(TRIM(J7))=0</formula>
    </cfRule>
    <cfRule type="iconSet" priority="185">
      <iconSet iconSet="5Quarters">
        <cfvo type="percent" val="0"/>
        <cfvo type="num" val="0.25"/>
        <cfvo type="num" val="0.5"/>
        <cfvo type="num" val="0.75"/>
        <cfvo type="num" val="1"/>
      </iconSet>
    </cfRule>
    <cfRule type="expression" dxfId="896" priority="188" stopIfTrue="1">
      <formula>J7-D7&lt;-0.1</formula>
    </cfRule>
  </conditionalFormatting>
  <conditionalFormatting sqref="J8">
    <cfRule type="containsBlanks" priority="136" stopIfTrue="1">
      <formula>LEN(TRIM(J8))=0</formula>
    </cfRule>
    <cfRule type="iconSet" priority="135">
      <iconSet iconSet="5Quarters">
        <cfvo type="percent" val="0"/>
        <cfvo type="num" val="0.25"/>
        <cfvo type="num" val="0.5"/>
        <cfvo type="num" val="0.75"/>
        <cfvo type="num" val="1"/>
      </iconSet>
    </cfRule>
    <cfRule type="expression" dxfId="895" priority="138" stopIfTrue="1">
      <formula>J8-D8&lt;-0.1</formula>
    </cfRule>
    <cfRule type="expression" dxfId="894" priority="139">
      <formula>J8-D8&gt;=-0.1</formula>
    </cfRule>
    <cfRule type="expression" dxfId="893" priority="137" stopIfTrue="1">
      <formula>J8-D8&lt;=-0.2</formula>
    </cfRule>
  </conditionalFormatting>
  <conditionalFormatting sqref="J9">
    <cfRule type="expression" dxfId="892" priority="144">
      <formula>J9-D9&gt;=-0.1</formula>
    </cfRule>
    <cfRule type="expression" dxfId="891" priority="143" stopIfTrue="1">
      <formula>J9-D9&lt;-0.1</formula>
    </cfRule>
    <cfRule type="iconSet" priority="140">
      <iconSet iconSet="5Quarters">
        <cfvo type="percent" val="0"/>
        <cfvo type="num" val="0.25"/>
        <cfvo type="num" val="0.5"/>
        <cfvo type="num" val="0.75"/>
        <cfvo type="num" val="1"/>
      </iconSet>
    </cfRule>
    <cfRule type="containsBlanks" priority="141" stopIfTrue="1">
      <formula>LEN(TRIM(J9))=0</formula>
    </cfRule>
    <cfRule type="expression" dxfId="890" priority="142" stopIfTrue="1">
      <formula>J9-D9&lt;=-0.2</formula>
    </cfRule>
  </conditionalFormatting>
  <conditionalFormatting sqref="J10:J11">
    <cfRule type="iconSet" priority="145">
      <iconSet iconSet="5Quarters">
        <cfvo type="percent" val="0"/>
        <cfvo type="num" val="0.25"/>
        <cfvo type="num" val="0.5"/>
        <cfvo type="num" val="0.75"/>
        <cfvo type="num" val="1"/>
      </iconSet>
    </cfRule>
    <cfRule type="containsBlanks" priority="146" stopIfTrue="1">
      <formula>LEN(TRIM(J10))=0</formula>
    </cfRule>
    <cfRule type="expression" dxfId="889" priority="147" stopIfTrue="1">
      <formula>J10-D10&lt;=-0.2</formula>
    </cfRule>
    <cfRule type="expression" dxfId="888" priority="149">
      <formula>J10-D10&gt;=-0.1</formula>
    </cfRule>
    <cfRule type="expression" dxfId="887" priority="148" stopIfTrue="1">
      <formula>J10-D10&lt;-0.1</formula>
    </cfRule>
  </conditionalFormatting>
  <conditionalFormatting sqref="J14:J19">
    <cfRule type="expression" dxfId="886" priority="58">
      <formula>AND(OR(C14="x",D14="x"), J14="no")</formula>
    </cfRule>
  </conditionalFormatting>
  <conditionalFormatting sqref="K7">
    <cfRule type="expression" dxfId="885" priority="178" stopIfTrue="1">
      <formula>K7-E7&lt;-0.1</formula>
    </cfRule>
    <cfRule type="containsBlanks" priority="176" stopIfTrue="1">
      <formula>LEN(TRIM(K7))=0</formula>
    </cfRule>
    <cfRule type="iconSet" priority="175">
      <iconSet iconSet="5Quarters">
        <cfvo type="percent" val="0"/>
        <cfvo type="num" val="0.25"/>
        <cfvo type="num" val="0.5"/>
        <cfvo type="num" val="0.75"/>
        <cfvo type="num" val="1"/>
      </iconSet>
    </cfRule>
    <cfRule type="expression" dxfId="884" priority="177" stopIfTrue="1">
      <formula>K7-E7&lt;=-0.2</formula>
    </cfRule>
    <cfRule type="expression" dxfId="883" priority="179">
      <formula>K7-E7&gt;=-0.1</formula>
    </cfRule>
  </conditionalFormatting>
  <conditionalFormatting sqref="K8">
    <cfRule type="expression" dxfId="882" priority="132" stopIfTrue="1">
      <formula>K8-E8&lt;=-0.2</formula>
    </cfRule>
    <cfRule type="expression" dxfId="881" priority="134">
      <formula>K8-E8&gt;=-0.1</formula>
    </cfRule>
    <cfRule type="expression" dxfId="880" priority="133" stopIfTrue="1">
      <formula>K8-E8&lt;-0.1</formula>
    </cfRule>
    <cfRule type="containsBlanks" priority="131" stopIfTrue="1">
      <formula>LEN(TRIM(K8))=0</formula>
    </cfRule>
    <cfRule type="iconSet" priority="130">
      <iconSet iconSet="5Quarters">
        <cfvo type="percent" val="0"/>
        <cfvo type="num" val="0.25"/>
        <cfvo type="num" val="0.5"/>
        <cfvo type="num" val="0.75"/>
        <cfvo type="num" val="1"/>
      </iconSet>
    </cfRule>
  </conditionalFormatting>
  <conditionalFormatting sqref="K9">
    <cfRule type="containsBlanks" priority="126" stopIfTrue="1">
      <formula>LEN(TRIM(K9))=0</formula>
    </cfRule>
    <cfRule type="iconSet" priority="125">
      <iconSet iconSet="5Quarters">
        <cfvo type="percent" val="0"/>
        <cfvo type="num" val="0.25"/>
        <cfvo type="num" val="0.5"/>
        <cfvo type="num" val="0.75"/>
        <cfvo type="num" val="1"/>
      </iconSet>
    </cfRule>
    <cfRule type="expression" dxfId="879" priority="129">
      <formula>K9-E9&gt;=-0.1</formula>
    </cfRule>
    <cfRule type="expression" dxfId="878" priority="128" stopIfTrue="1">
      <formula>K9-E9&lt;-0.1</formula>
    </cfRule>
    <cfRule type="expression" dxfId="877" priority="127" stopIfTrue="1">
      <formula>K9-E9&lt;=-0.2</formula>
    </cfRule>
  </conditionalFormatting>
  <conditionalFormatting sqref="K10:K11">
    <cfRule type="expression" dxfId="876" priority="124">
      <formula>K10-E10&gt;=-0.1</formula>
    </cfRule>
    <cfRule type="expression" dxfId="875" priority="123" stopIfTrue="1">
      <formula>K10-E10&lt;-0.1</formula>
    </cfRule>
    <cfRule type="expression" dxfId="874" priority="122" stopIfTrue="1">
      <formula>K10-E10&lt;=-0.2</formula>
    </cfRule>
    <cfRule type="iconSet" priority="120">
      <iconSet iconSet="5Quarters">
        <cfvo type="percent" val="0"/>
        <cfvo type="num" val="0.25"/>
        <cfvo type="num" val="0.5"/>
        <cfvo type="num" val="0.75"/>
        <cfvo type="num" val="1"/>
      </iconSet>
    </cfRule>
    <cfRule type="containsBlanks" priority="121" stopIfTrue="1">
      <formula>LEN(TRIM(K10))=0</formula>
    </cfRule>
  </conditionalFormatting>
  <conditionalFormatting sqref="K14:K19">
    <cfRule type="expression" dxfId="873" priority="42">
      <formula>AND(OR(C14="x", D14="x",E14="x"), K14="no")</formula>
    </cfRule>
  </conditionalFormatting>
  <conditionalFormatting sqref="L7">
    <cfRule type="containsBlanks" priority="171" stopIfTrue="1">
      <formula>LEN(TRIM(L7))=0</formula>
    </cfRule>
    <cfRule type="expression" dxfId="872" priority="172" stopIfTrue="1">
      <formula>L7-F7&lt;=-0.2</formula>
    </cfRule>
    <cfRule type="expression" dxfId="871" priority="173" stopIfTrue="1">
      <formula>L7-F7&lt;-0.1</formula>
    </cfRule>
    <cfRule type="expression" dxfId="870" priority="174">
      <formula>L7-F7&gt;=-0.1</formula>
    </cfRule>
    <cfRule type="iconSet" priority="170">
      <iconSet iconSet="5Quarters">
        <cfvo type="percent" val="0"/>
        <cfvo type="num" val="0.25"/>
        <cfvo type="num" val="0.5"/>
        <cfvo type="num" val="0.75"/>
        <cfvo type="num" val="1"/>
      </iconSet>
    </cfRule>
  </conditionalFormatting>
  <conditionalFormatting sqref="L8">
    <cfRule type="expression" dxfId="869" priority="109">
      <formula>L8-F8&gt;=-0.1</formula>
    </cfRule>
    <cfRule type="expression" dxfId="868" priority="108" stopIfTrue="1">
      <formula>L8-F8&lt;-0.1</formula>
    </cfRule>
    <cfRule type="expression" dxfId="867" priority="107" stopIfTrue="1">
      <formula>L8-F8&lt;=-0.2</formula>
    </cfRule>
    <cfRule type="containsBlanks" priority="106" stopIfTrue="1">
      <formula>LEN(TRIM(L8))=0</formula>
    </cfRule>
    <cfRule type="iconSet" priority="105">
      <iconSet iconSet="5Quarters">
        <cfvo type="percent" val="0"/>
        <cfvo type="num" val="0.25"/>
        <cfvo type="num" val="0.5"/>
        <cfvo type="num" val="0.75"/>
        <cfvo type="num" val="1"/>
      </iconSet>
    </cfRule>
  </conditionalFormatting>
  <conditionalFormatting sqref="L9">
    <cfRule type="expression" dxfId="866" priority="114">
      <formula>L9-F9&gt;=-0.1</formula>
    </cfRule>
    <cfRule type="expression" dxfId="865" priority="113" stopIfTrue="1">
      <formula>L9-F9&lt;-0.1</formula>
    </cfRule>
    <cfRule type="expression" dxfId="864" priority="112" stopIfTrue="1">
      <formula>L9-F9&lt;=-0.2</formula>
    </cfRule>
    <cfRule type="containsBlanks" priority="111" stopIfTrue="1">
      <formula>LEN(TRIM(L9))=0</formula>
    </cfRule>
    <cfRule type="iconSet" priority="110">
      <iconSet iconSet="5Quarters">
        <cfvo type="percent" val="0"/>
        <cfvo type="num" val="0.25"/>
        <cfvo type="num" val="0.5"/>
        <cfvo type="num" val="0.75"/>
        <cfvo type="num" val="1"/>
      </iconSet>
    </cfRule>
  </conditionalFormatting>
  <conditionalFormatting sqref="L10:L11">
    <cfRule type="expression" dxfId="863" priority="119">
      <formula>L10-F10&gt;=-0.1</formula>
    </cfRule>
    <cfRule type="expression" dxfId="862" priority="117" stopIfTrue="1">
      <formula>L10-F10&lt;=-0.2</formula>
    </cfRule>
    <cfRule type="containsBlanks" priority="116" stopIfTrue="1">
      <formula>LEN(TRIM(L10))=0</formula>
    </cfRule>
    <cfRule type="iconSet" priority="115">
      <iconSet iconSet="5Quarters">
        <cfvo type="percent" val="0"/>
        <cfvo type="num" val="0.25"/>
        <cfvo type="num" val="0.5"/>
        <cfvo type="num" val="0.75"/>
        <cfvo type="num" val="1"/>
      </iconSet>
    </cfRule>
    <cfRule type="expression" dxfId="861" priority="118" stopIfTrue="1">
      <formula>L10-F10&lt;-0.1</formula>
    </cfRule>
  </conditionalFormatting>
  <conditionalFormatting sqref="L14:L19">
    <cfRule type="expression" dxfId="860" priority="26">
      <formula>AND(OR(C14="x", D14="x", E14="x",F14="x"), L14="no")</formula>
    </cfRule>
  </conditionalFormatting>
  <conditionalFormatting sqref="M7">
    <cfRule type="iconSet" priority="165">
      <iconSet iconSet="5Quarters">
        <cfvo type="percent" val="0"/>
        <cfvo type="num" val="0.25"/>
        <cfvo type="num" val="0.5"/>
        <cfvo type="num" val="0.75"/>
        <cfvo type="num" val="1"/>
      </iconSet>
    </cfRule>
    <cfRule type="expression" dxfId="859" priority="167" stopIfTrue="1">
      <formula>M7-G7&lt;=-0.2</formula>
    </cfRule>
    <cfRule type="expression" dxfId="858" priority="168" stopIfTrue="1">
      <formula>M7-G7&lt;-0.1</formula>
    </cfRule>
    <cfRule type="expression" dxfId="857" priority="169">
      <formula>M7-G7&gt;=-0.1</formula>
    </cfRule>
    <cfRule type="containsBlanks" priority="166" stopIfTrue="1">
      <formula>LEN(TRIM(M7))=0</formula>
    </cfRule>
  </conditionalFormatting>
  <conditionalFormatting sqref="M8">
    <cfRule type="expression" dxfId="856" priority="104">
      <formula>M8-G8&gt;=-0.1</formula>
    </cfRule>
    <cfRule type="expression" dxfId="855" priority="103" stopIfTrue="1">
      <formula>M8-G8&lt;-0.1</formula>
    </cfRule>
    <cfRule type="containsBlanks" priority="101" stopIfTrue="1">
      <formula>LEN(TRIM(M8))=0</formula>
    </cfRule>
    <cfRule type="iconSet" priority="100">
      <iconSet iconSet="5Quarters">
        <cfvo type="percent" val="0"/>
        <cfvo type="num" val="0.25"/>
        <cfvo type="num" val="0.5"/>
        <cfvo type="num" val="0.75"/>
        <cfvo type="num" val="1"/>
      </iconSet>
    </cfRule>
    <cfRule type="expression" dxfId="854" priority="102" stopIfTrue="1">
      <formula>M8-G8&lt;=-0.2</formula>
    </cfRule>
  </conditionalFormatting>
  <conditionalFormatting sqref="M9">
    <cfRule type="expression" dxfId="853" priority="98" stopIfTrue="1">
      <formula>M9-G9&lt;-0.1</formula>
    </cfRule>
    <cfRule type="expression" dxfId="852" priority="99">
      <formula>M9-G9&gt;=-0.1</formula>
    </cfRule>
    <cfRule type="iconSet" priority="95">
      <iconSet iconSet="5Quarters">
        <cfvo type="percent" val="0"/>
        <cfvo type="num" val="0.25"/>
        <cfvo type="num" val="0.5"/>
        <cfvo type="num" val="0.75"/>
        <cfvo type="num" val="1"/>
      </iconSet>
    </cfRule>
    <cfRule type="containsBlanks" priority="96" stopIfTrue="1">
      <formula>LEN(TRIM(M9))=0</formula>
    </cfRule>
    <cfRule type="expression" dxfId="851" priority="97" stopIfTrue="1">
      <formula>M9-G9&lt;=-0.2</formula>
    </cfRule>
  </conditionalFormatting>
  <conditionalFormatting sqref="M10:M11">
    <cfRule type="containsBlanks" priority="91" stopIfTrue="1">
      <formula>LEN(TRIM(M10))=0</formula>
    </cfRule>
    <cfRule type="iconSet" priority="90">
      <iconSet iconSet="5Quarters">
        <cfvo type="percent" val="0"/>
        <cfvo type="num" val="0.25"/>
        <cfvo type="num" val="0.5"/>
        <cfvo type="num" val="0.75"/>
        <cfvo type="num" val="1"/>
      </iconSet>
    </cfRule>
    <cfRule type="expression" dxfId="850" priority="92" stopIfTrue="1">
      <formula>M10-G10&lt;=-0.2</formula>
    </cfRule>
    <cfRule type="expression" dxfId="849" priority="94">
      <formula>M10-G10&gt;=-0.1</formula>
    </cfRule>
    <cfRule type="expression" dxfId="848" priority="93" stopIfTrue="1">
      <formula>M10-G10&lt;-0.1</formula>
    </cfRule>
  </conditionalFormatting>
  <conditionalFormatting sqref="M14:M19">
    <cfRule type="expression" dxfId="847" priority="10">
      <formula>AND(OR(C14="x", D14="x", E14="x", F14="x",G14="x"), M14="no")</formula>
    </cfRule>
  </conditionalFormatting>
  <conditionalFormatting sqref="N7:N10">
    <cfRule type="iconSet" priority="6">
      <iconSet iconSet="5Arrows" showValue="0">
        <cfvo type="percent" val="0"/>
        <cfvo type="num" val="-0.2"/>
        <cfvo type="num" val="-0.15"/>
        <cfvo type="num" val="-0.12"/>
        <cfvo type="num" val="-0.1"/>
      </iconSet>
    </cfRule>
    <cfRule type="expression" dxfId="846" priority="4" stopIfTrue="1">
      <formula>$A7=""</formula>
    </cfRule>
  </conditionalFormatting>
  <conditionalFormatting sqref="N11">
    <cfRule type="iconSet" priority="89">
      <iconSet iconSet="5Arrows" showValue="0">
        <cfvo type="percent" val="0"/>
        <cfvo type="num" val="-0.2"/>
        <cfvo type="num" val="-0.15"/>
        <cfvo type="num" val="-0.12"/>
        <cfvo type="num" val="-0.1"/>
      </iconSet>
    </cfRule>
  </conditionalFormatting>
  <conditionalFormatting sqref="N14:N19">
    <cfRule type="expression" dxfId="845" priority="1" stopIfTrue="1">
      <formula>$A14=""</formula>
    </cfRule>
  </conditionalFormatting>
  <conditionalFormatting sqref="O23:O26 O29:O31">
    <cfRule type="dataBar" priority="88">
      <dataBar showValue="0">
        <cfvo type="num" val="0"/>
        <cfvo type="num" val="1"/>
        <color theme="4" tint="0.39997558519241921"/>
      </dataBar>
      <extLst>
        <ext xmlns:x14="http://schemas.microsoft.com/office/spreadsheetml/2009/9/main" uri="{B025F937-C7B1-47D3-B67F-A62EFF666E3E}">
          <x14:id>{094B2C7B-A18D-4D3F-AF5C-BB1CC3D39861}</x14:id>
        </ext>
      </extLst>
    </cfRule>
    <cfRule type="cellIs" dxfId="844" priority="87" stopIfTrue="1" operator="greaterThan">
      <formula>1</formula>
    </cfRule>
  </conditionalFormatting>
  <dataValidations count="1">
    <dataValidation type="list" allowBlank="1" showInputMessage="1" showErrorMessage="1" sqref="C14:H19" xr:uid="{00000000-0002-0000-05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70183CAC-893B-4F1D-B7CB-B68C3A73566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N14:N19</xm:sqref>
        </x14:conditionalFormatting>
        <x14:conditionalFormatting xmlns:xm="http://schemas.microsoft.com/office/excel/2006/main">
          <x14:cfRule type="dataBar" id="{094B2C7B-A18D-4D3F-AF5C-BB1CC3D3986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O23:O26 O29:O31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Sheet1!$A$4:$A$5</xm:f>
          </x14:formula1>
          <xm:sqref>I14:M19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Q29"/>
  <sheetViews>
    <sheetView topLeftCell="A19" zoomScaleNormal="100" workbookViewId="0">
      <selection activeCell="B7" sqref="B7"/>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128</v>
      </c>
      <c r="B2" s="37" t="s">
        <v>129</v>
      </c>
    </row>
    <row r="3" spans="1:17" s="20" customFormat="1" ht="62.1" customHeight="1" x14ac:dyDescent="0.3">
      <c r="A3" s="14" t="s">
        <v>66</v>
      </c>
      <c r="B3" s="14" t="s">
        <v>67</v>
      </c>
    </row>
    <row r="4" spans="1:17" ht="83.1" customHeight="1" x14ac:dyDescent="0.25">
      <c r="A4" s="37" t="s">
        <v>152</v>
      </c>
      <c r="B4" s="52" t="s">
        <v>153</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33.75" customHeight="1" x14ac:dyDescent="0.25">
      <c r="A7" s="1" t="s">
        <v>154</v>
      </c>
      <c r="B7" s="2" t="s">
        <v>146</v>
      </c>
      <c r="C7" s="58">
        <v>0.3</v>
      </c>
      <c r="D7" s="59">
        <v>1</v>
      </c>
      <c r="E7" s="59"/>
      <c r="F7" s="59"/>
      <c r="G7" s="60"/>
      <c r="H7" s="61"/>
      <c r="I7" s="58">
        <v>0</v>
      </c>
      <c r="J7" s="59">
        <v>0.9</v>
      </c>
      <c r="K7" s="59">
        <v>1</v>
      </c>
      <c r="L7" s="59"/>
      <c r="M7" s="59"/>
      <c r="N7" s="95">
        <f>IF(M7&lt;&gt;"",M7-G7,(IF(L7&lt;&gt;"",L7-F7,(IF(K7&lt;&gt;"",K7-E7,(IF(J7&lt;&gt;"",J7-D7,(IF(I7&lt;&gt;"",I7-C7,0)))))))))</f>
        <v>1</v>
      </c>
      <c r="O7" s="139">
        <f>MAX(I7:M7)</f>
        <v>1</v>
      </c>
      <c r="P7" s="49"/>
      <c r="Q7" s="49"/>
    </row>
    <row r="8" spans="1:17" ht="30" x14ac:dyDescent="0.25">
      <c r="A8" s="1" t="s">
        <v>155</v>
      </c>
      <c r="B8" s="2" t="s">
        <v>146</v>
      </c>
      <c r="C8" s="58">
        <v>0</v>
      </c>
      <c r="D8" s="59">
        <v>0.5</v>
      </c>
      <c r="E8" s="59">
        <v>0.8</v>
      </c>
      <c r="F8" s="59">
        <v>1</v>
      </c>
      <c r="G8" s="60"/>
      <c r="H8" s="61"/>
      <c r="I8" s="58">
        <v>0</v>
      </c>
      <c r="J8" s="59">
        <v>0.5</v>
      </c>
      <c r="K8" s="59">
        <v>0.7</v>
      </c>
      <c r="L8" s="59">
        <v>1</v>
      </c>
      <c r="M8" s="59"/>
      <c r="N8" s="95">
        <f t="shared" ref="N8:N10" si="0">IF(M8&lt;&gt;"",M8-G8,(IF(L8&lt;&gt;"",L8-F8,(IF(K8&lt;&gt;"",K8-E8,(IF(J8&lt;&gt;"",J8-D8,(IF(I8&lt;&gt;"",I8-C8,0)))))))))</f>
        <v>0</v>
      </c>
      <c r="O8" s="139">
        <f t="shared" ref="O8:O10" si="1">MAX(I8:M8)</f>
        <v>1</v>
      </c>
      <c r="P8" s="49" t="s">
        <v>156</v>
      </c>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32.450000000000003" customHeight="1" x14ac:dyDescent="0.25">
      <c r="A13" s="1" t="s">
        <v>115</v>
      </c>
      <c r="B13" s="2" t="s">
        <v>146</v>
      </c>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32.450000000000003" customHeight="1" x14ac:dyDescent="0.25">
      <c r="A14" s="1" t="s">
        <v>157</v>
      </c>
      <c r="B14" s="2" t="s">
        <v>146</v>
      </c>
      <c r="C14" s="31"/>
      <c r="D14" s="32"/>
      <c r="E14" s="32" t="s">
        <v>92</v>
      </c>
      <c r="F14" s="32"/>
      <c r="G14" s="33"/>
      <c r="H14" s="67"/>
      <c r="I14" s="31" t="s">
        <v>97</v>
      </c>
      <c r="J14" s="32" t="s">
        <v>97</v>
      </c>
      <c r="K14" s="32" t="s">
        <v>93</v>
      </c>
      <c r="L14" s="32"/>
      <c r="M14" s="85"/>
      <c r="N14" s="95">
        <f t="shared" ref="N14:N16" si="2">IF(COUNTIF(I14:M14,"yes")&gt;0,1,(IF(OR(AND(C14="x",I14="no"),(AND(D14="x",J14="no")),(AND(E14="x",K14="no")),(AND(F14="x",L14="no")),(AND(G14="x",M14="no")))=FALSE,2,3)))</f>
        <v>1</v>
      </c>
      <c r="P14" s="49"/>
      <c r="Q14" s="49"/>
    </row>
    <row r="15" spans="1:17" ht="32.450000000000003" customHeight="1" x14ac:dyDescent="0.25">
      <c r="A15" s="1" t="s">
        <v>158</v>
      </c>
      <c r="B15" s="2" t="s">
        <v>146</v>
      </c>
      <c r="C15" s="31"/>
      <c r="D15" s="32"/>
      <c r="E15" s="32"/>
      <c r="F15" s="32" t="s">
        <v>92</v>
      </c>
      <c r="G15" s="33"/>
      <c r="H15" s="67"/>
      <c r="I15" s="31" t="s">
        <v>97</v>
      </c>
      <c r="J15" s="32" t="s">
        <v>97</v>
      </c>
      <c r="K15" s="32" t="s">
        <v>97</v>
      </c>
      <c r="L15" s="32" t="s">
        <v>93</v>
      </c>
      <c r="M15" s="85"/>
      <c r="N15" s="95">
        <f t="shared" si="2"/>
        <v>1</v>
      </c>
      <c r="P15" s="49"/>
      <c r="Q15" s="49"/>
    </row>
    <row r="16" spans="1:17" ht="29.1" customHeight="1" x14ac:dyDescent="0.25">
      <c r="B16" s="2"/>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0</v>
      </c>
      <c r="K28" s="45">
        <f t="shared" si="12"/>
        <v>0</v>
      </c>
      <c r="L28" s="45">
        <f t="shared" si="12"/>
        <v>0</v>
      </c>
      <c r="M28" s="45">
        <f t="shared" si="12"/>
        <v>0</v>
      </c>
      <c r="N28" s="46">
        <f>SUM(I28:M28)</f>
        <v>0</v>
      </c>
      <c r="O28" s="59">
        <f t="shared" si="10"/>
        <v>0</v>
      </c>
      <c r="P28" s="49"/>
      <c r="Q28" s="49"/>
    </row>
    <row r="29" spans="1:17" ht="15.75" thickTop="1" x14ac:dyDescent="0.25"/>
  </sheetData>
  <conditionalFormatting sqref="I7">
    <cfRule type="expression" dxfId="843" priority="263">
      <formula>I7-C7&gt;=-0.1</formula>
    </cfRule>
    <cfRule type="expression" dxfId="842" priority="262" stopIfTrue="1">
      <formula>I7-C7&lt;-0.1</formula>
    </cfRule>
    <cfRule type="expression" dxfId="841"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840" priority="243">
      <formula>I8-C8&gt;=-0.1</formula>
    </cfRule>
    <cfRule type="expression" dxfId="839" priority="241" stopIfTrue="1">
      <formula>I8-C8&lt;=-0.2</formula>
    </cfRule>
    <cfRule type="expression" dxfId="838" priority="242" stopIfTrue="1">
      <formula>I8-C8&lt;-0.1</formula>
    </cfRule>
  </conditionalFormatting>
  <conditionalFormatting sqref="I9">
    <cfRule type="expression" dxfId="837" priority="237" stopIfTrue="1">
      <formula>I9-C9&lt;-0.1</formula>
    </cfRule>
    <cfRule type="expression" dxfId="836" priority="238">
      <formula>I9-C9&gt;=-0.1</formula>
    </cfRule>
    <cfRule type="expression" dxfId="835"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834" priority="233">
      <formula>I10-C10&gt;=-0.1</formula>
    </cfRule>
    <cfRule type="expression" dxfId="833" priority="232" stopIfTrue="1">
      <formula>I10-C10&lt;-0.1</formula>
    </cfRule>
    <cfRule type="expression" dxfId="832"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831" priority="74">
      <formula>AND(C13="x", I13="no")</formula>
    </cfRule>
  </conditionalFormatting>
  <conditionalFormatting sqref="I13:M16">
    <cfRule type="expression" priority="7" stopIfTrue="1">
      <formula>I13=""</formula>
    </cfRule>
    <cfRule type="expression" priority="8" stopIfTrue="1">
      <formula>(J13&lt;&gt;"")</formula>
    </cfRule>
    <cfRule type="expression" dxfId="830" priority="9" stopIfTrue="1">
      <formula>I13="yes"</formula>
    </cfRule>
  </conditionalFormatting>
  <conditionalFormatting sqref="J7">
    <cfRule type="expression" dxfId="829" priority="270" stopIfTrue="1">
      <formula>J7-D7&lt;=-0.2</formula>
    </cfRule>
    <cfRule type="expression" dxfId="828" priority="271" stopIfTrue="1">
      <formula>J7-D7&lt;-0.1</formula>
    </cfRule>
    <cfRule type="containsBlanks" priority="269" stopIfTrue="1">
      <formula>LEN(TRIM(J7))=0</formula>
    </cfRule>
    <cfRule type="expression" dxfId="827"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826" priority="218">
      <formula>J8-D8&gt;=-0.1</formula>
    </cfRule>
    <cfRule type="expression" dxfId="825" priority="217" stopIfTrue="1">
      <formula>J8-D8&lt;-0.1</formula>
    </cfRule>
    <cfRule type="expression" dxfId="824"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823" priority="223">
      <formula>J9-D9&gt;=-0.1</formula>
    </cfRule>
    <cfRule type="expression" dxfId="822" priority="222" stopIfTrue="1">
      <formula>J9-D9&lt;-0.1</formula>
    </cfRule>
    <cfRule type="expression" dxfId="821" priority="221" stopIfTrue="1">
      <formula>J9-D9&lt;=-0.2</formula>
    </cfRule>
    <cfRule type="containsBlanks" priority="220" stopIfTrue="1">
      <formula>LEN(TRIM(J9))=0</formula>
    </cfRule>
  </conditionalFormatting>
  <conditionalFormatting sqref="J10">
    <cfRule type="expression" dxfId="820" priority="228">
      <formula>J10-D10&gt;=-0.1</formula>
    </cfRule>
    <cfRule type="expression" dxfId="819" priority="227" stopIfTrue="1">
      <formula>J10-D10&lt;-0.1</formula>
    </cfRule>
    <cfRule type="expression" dxfId="818"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817" priority="58">
      <formula>AND(OR(C13="x",D13="x"), J13="no")</formula>
    </cfRule>
  </conditionalFormatting>
  <conditionalFormatting sqref="K7">
    <cfRule type="expression" dxfId="816" priority="257" stopIfTrue="1">
      <formula>K7-E7&lt;-0.1</formula>
    </cfRule>
    <cfRule type="expression" dxfId="815"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814"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813" priority="211" stopIfTrue="1">
      <formula>K8-E8&lt;=-0.2</formula>
    </cfRule>
    <cfRule type="expression" dxfId="812" priority="212" stopIfTrue="1">
      <formula>K8-E8&lt;-0.1</formula>
    </cfRule>
    <cfRule type="expression" dxfId="811" priority="213">
      <formula>K8-E8&gt;=-0.1</formula>
    </cfRule>
  </conditionalFormatting>
  <conditionalFormatting sqref="K9">
    <cfRule type="expression" dxfId="810" priority="206" stopIfTrue="1">
      <formula>K9-E9&lt;=-0.2</formula>
    </cfRule>
    <cfRule type="expression" dxfId="809" priority="208">
      <formula>K9-E9&gt;=-0.1</formula>
    </cfRule>
    <cfRule type="expression" dxfId="808"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807" priority="203">
      <formula>K10-E10&gt;=-0.1</formula>
    </cfRule>
    <cfRule type="expression" dxfId="806" priority="202" stopIfTrue="1">
      <formula>K10-E10&lt;-0.1</formula>
    </cfRule>
    <cfRule type="expression" dxfId="805" priority="201" stopIfTrue="1">
      <formula>K10-E10&lt;=-0.2</formula>
    </cfRule>
    <cfRule type="containsBlanks" priority="200" stopIfTrue="1">
      <formula>LEN(TRIM(K10))=0</formula>
    </cfRule>
  </conditionalFormatting>
  <conditionalFormatting sqref="K13:K16">
    <cfRule type="expression" dxfId="804" priority="42">
      <formula>AND(OR(C13="x", D13="x",E13="x"), K13="no")</formula>
    </cfRule>
  </conditionalFormatting>
  <conditionalFormatting sqref="L7">
    <cfRule type="expression" dxfId="803" priority="252" stopIfTrue="1">
      <formula>L7-F7&lt;-0.1</formula>
    </cfRule>
    <cfRule type="expression" dxfId="802"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801" priority="253">
      <formula>L7-F7&gt;=-0.1</formula>
    </cfRule>
  </conditionalFormatting>
  <conditionalFormatting sqref="L8">
    <cfRule type="expression" dxfId="800" priority="188">
      <formula>L8-F8&gt;=-0.1</formula>
    </cfRule>
    <cfRule type="expression" dxfId="799" priority="187" stopIfTrue="1">
      <formula>L8-F8&lt;-0.1</formula>
    </cfRule>
    <cfRule type="expression" dxfId="798"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797" priority="193">
      <formula>L9-F9&gt;=-0.1</formula>
    </cfRule>
    <cfRule type="expression" dxfId="796" priority="192" stopIfTrue="1">
      <formula>L9-F9&lt;-0.1</formula>
    </cfRule>
    <cfRule type="expression" dxfId="795"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794" priority="198">
      <formula>L10-F10&gt;=-0.1</formula>
    </cfRule>
    <cfRule type="expression" dxfId="793" priority="197" stopIfTrue="1">
      <formula>L10-F10&lt;-0.1</formula>
    </cfRule>
    <cfRule type="expression" dxfId="792"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791" priority="26">
      <formula>AND(OR(C13="x", D13="x", E13="x",F13="x"), L13="no")</formula>
    </cfRule>
  </conditionalFormatting>
  <conditionalFormatting sqref="M7">
    <cfRule type="containsBlanks" priority="245" stopIfTrue="1">
      <formula>LEN(TRIM(M7))=0</formula>
    </cfRule>
    <cfRule type="expression" dxfId="790" priority="247" stopIfTrue="1">
      <formula>M7-G7&lt;-0.1</formula>
    </cfRule>
    <cfRule type="expression" dxfId="789" priority="248">
      <formula>M7-G7&gt;=-0.1</formula>
    </cfRule>
    <cfRule type="expression" dxfId="788"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787"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786" priority="182" stopIfTrue="1">
      <formula>M8-G8&lt;-0.1</formula>
    </cfRule>
    <cfRule type="expression" dxfId="785" priority="181" stopIfTrue="1">
      <formula>M8-G8&lt;=-0.2</formula>
    </cfRule>
  </conditionalFormatting>
  <conditionalFormatting sqref="M9">
    <cfRule type="expression" dxfId="784" priority="178">
      <formula>M9-G9&gt;=-0.1</formula>
    </cfRule>
    <cfRule type="expression" dxfId="783" priority="177" stopIfTrue="1">
      <formula>M9-G9&lt;-0.1</formula>
    </cfRule>
    <cfRule type="expression" dxfId="782"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81" priority="173">
      <formula>M10-G10&gt;=-0.1</formula>
    </cfRule>
    <cfRule type="expression" dxfId="780" priority="172" stopIfTrue="1">
      <formula>M10-G10&lt;-0.1</formula>
    </cfRule>
    <cfRule type="expression" dxfId="779"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778"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777"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{7F19F907-0B58-4CB6-B048-E5EF9C6BB274}</x14:id>
        </ext>
      </extLst>
    </cfRule>
    <cfRule type="cellIs" dxfId="776"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{A803B68F-53FD-48FD-AFC3-EBCED1B39D6C}</x14:id>
        </ext>
      </extLst>
    </cfRule>
    <cfRule type="cellIs" dxfId="775" priority="88" stopIfTrue="1" operator="greaterThan">
      <formula>1</formula>
    </cfRule>
  </conditionalFormatting>
  <dataValidations count="1">
    <dataValidation type="list" allowBlank="1" showInputMessage="1" showErrorMessage="1" sqref="C13:H16" xr:uid="{00000000-0002-0000-06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0A6A867F-3640-4DCB-B181-8EF1E1D10B78}">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7F19F907-0B58-4CB6-B048-E5EF9C6BB274}">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A803B68F-53FD-48FD-AFC3-EBCED1B39D6C}">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Sheet1!$A$4:$A$5</xm:f>
          </x14:formula1>
          <xm:sqref>I13:M16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Q29"/>
  <sheetViews>
    <sheetView zoomScaleNormal="10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159</v>
      </c>
      <c r="B2" s="76" t="s">
        <v>160</v>
      </c>
    </row>
    <row r="3" spans="1:17" s="20" customFormat="1" ht="62.1" customHeight="1" x14ac:dyDescent="0.3">
      <c r="A3" s="14" t="s">
        <v>66</v>
      </c>
      <c r="B3" s="14" t="s">
        <v>67</v>
      </c>
    </row>
    <row r="4" spans="1:17" ht="105.6" customHeight="1" x14ac:dyDescent="0.25">
      <c r="A4" s="52" t="s">
        <v>161</v>
      </c>
      <c r="B4" s="117" t="s">
        <v>162</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163</v>
      </c>
      <c r="B7" s="117" t="s">
        <v>162</v>
      </c>
      <c r="C7" s="58">
        <v>0.1</v>
      </c>
      <c r="D7" s="59">
        <v>0.5</v>
      </c>
      <c r="E7" s="59">
        <v>0.9</v>
      </c>
      <c r="F7" s="59">
        <v>1</v>
      </c>
      <c r="G7" s="60">
        <v>1</v>
      </c>
      <c r="H7" s="61"/>
      <c r="I7" s="58">
        <v>0.1</v>
      </c>
      <c r="J7" s="59">
        <v>0.5</v>
      </c>
      <c r="K7" s="59">
        <v>0.9</v>
      </c>
      <c r="L7" s="59">
        <v>0.9</v>
      </c>
      <c r="M7" s="59">
        <v>1</v>
      </c>
      <c r="N7" s="95">
        <f>IF(M7&lt;&gt;"",M7-G7,(IF(L7&lt;&gt;"",L7-F7,(IF(K7&lt;&gt;"",K7-E7,(IF(J7&lt;&gt;"",J7-D7,(IF(I7&lt;&gt;"",I7-C7,0)))))))))</f>
        <v>0</v>
      </c>
      <c r="O7" s="139">
        <f>MAX(I7:M7)</f>
        <v>1</v>
      </c>
      <c r="P7" s="197" t="s">
        <v>164</v>
      </c>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68.25" customHeight="1" x14ac:dyDescent="0.25">
      <c r="A13" s="1" t="s">
        <v>165</v>
      </c>
      <c r="B13" s="117" t="s">
        <v>162</v>
      </c>
      <c r="C13" s="31"/>
      <c r="D13" s="32" t="s">
        <v>92</v>
      </c>
      <c r="E13" s="32"/>
      <c r="F13" s="32"/>
      <c r="G13" s="33"/>
      <c r="H13" s="67"/>
      <c r="I13" s="31"/>
      <c r="J13" s="32" t="s">
        <v>93</v>
      </c>
      <c r="K13" s="32"/>
      <c r="L13" s="32"/>
      <c r="M13" s="85"/>
      <c r="N13" s="95">
        <f>IF(COUNTIF(I13:M13,"yes")&gt;0,1,(IF(OR(AND(C13="x",I13="no"),(AND(D13="x",J13="no")),(AND(E13="x",K13="no")),(AND(F13="x",L13="no")),(AND(G13="x",M13="no")))=FALSE,2,3)))</f>
        <v>1</v>
      </c>
      <c r="P13" s="49"/>
      <c r="Q13" s="49"/>
    </row>
    <row r="14" spans="1:17" ht="21.6" customHeight="1" x14ac:dyDescent="0.25">
      <c r="A14" s="1" t="s">
        <v>166</v>
      </c>
      <c r="B14" s="1"/>
      <c r="C14" s="31"/>
      <c r="D14" s="32" t="s">
        <v>92</v>
      </c>
      <c r="E14" s="32"/>
      <c r="F14" s="32"/>
      <c r="G14" s="33"/>
      <c r="H14" s="67"/>
      <c r="I14" s="31"/>
      <c r="J14" s="32"/>
      <c r="K14" s="32" t="s">
        <v>93</v>
      </c>
      <c r="L14" s="32"/>
      <c r="M14" s="85"/>
      <c r="N14" s="95">
        <f t="shared" ref="N14:N16" si="2">IF(COUNTIF(I14:M14,"yes")&gt;0,1,(IF(OR(AND(C14="x",I14="no"),(AND(D14="x",J14="no")),(AND(E14="x",K14="no")),(AND(F14="x",L14="no")),(AND(G14="x",M14="no")))=FALSE,2,3)))</f>
        <v>1</v>
      </c>
      <c r="P14" s="49"/>
      <c r="Q14" s="49"/>
    </row>
    <row r="15" spans="1:17" ht="21.6" customHeight="1" x14ac:dyDescent="0.25">
      <c r="A15" s="1" t="s">
        <v>167</v>
      </c>
      <c r="B15" s="1"/>
      <c r="C15" s="31"/>
      <c r="D15" s="32"/>
      <c r="E15" s="32" t="s">
        <v>92</v>
      </c>
      <c r="F15" s="32"/>
      <c r="G15" s="33"/>
      <c r="H15" s="67"/>
      <c r="I15" s="31"/>
      <c r="J15" s="32"/>
      <c r="K15" s="32"/>
      <c r="L15" s="32"/>
      <c r="M15" s="198" t="s">
        <v>93</v>
      </c>
      <c r="N15" s="95">
        <f t="shared" si="2"/>
        <v>1</v>
      </c>
      <c r="P15" s="49" t="s">
        <v>168</v>
      </c>
      <c r="Q15" s="49"/>
    </row>
    <row r="16" spans="1:17" ht="29.1" customHeight="1" thickBot="1" x14ac:dyDescent="0.3">
      <c r="A16" s="1" t="s">
        <v>169</v>
      </c>
      <c r="B16" s="1"/>
      <c r="C16" s="34"/>
      <c r="D16" s="35"/>
      <c r="E16" s="35"/>
      <c r="F16" s="35" t="s">
        <v>92</v>
      </c>
      <c r="G16" s="36"/>
      <c r="H16" s="67"/>
      <c r="I16" s="34"/>
      <c r="J16" s="35"/>
      <c r="K16" s="35"/>
      <c r="L16" s="35"/>
      <c r="M16" s="86"/>
      <c r="N16" s="95">
        <f t="shared" si="2"/>
        <v>2</v>
      </c>
      <c r="P16" s="49" t="s">
        <v>170</v>
      </c>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v>60000</v>
      </c>
      <c r="D20" s="9"/>
      <c r="E20" s="9"/>
      <c r="F20" s="9"/>
      <c r="G20" s="9"/>
      <c r="H20" s="10">
        <f>SUM(C20:G20)</f>
        <v>60000</v>
      </c>
      <c r="I20" s="4">
        <v>60000</v>
      </c>
      <c r="J20" s="3"/>
      <c r="K20" s="3"/>
      <c r="L20" s="3"/>
      <c r="M20" s="3"/>
      <c r="N20" s="12">
        <f>SUM(I20:M20)</f>
        <v>60000</v>
      </c>
      <c r="O20" s="59">
        <f>IFERROR(N20/H20,0)</f>
        <v>1</v>
      </c>
      <c r="P20" s="49" t="s">
        <v>171</v>
      </c>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60000</v>
      </c>
      <c r="D23" s="41">
        <f t="shared" ref="D23:G23" si="6">SUM(D20:D22)</f>
        <v>0</v>
      </c>
      <c r="E23" s="41">
        <f t="shared" si="6"/>
        <v>0</v>
      </c>
      <c r="F23" s="41">
        <f t="shared" si="6"/>
        <v>0</v>
      </c>
      <c r="G23" s="42">
        <f t="shared" si="6"/>
        <v>0</v>
      </c>
      <c r="H23" s="43">
        <f>SUM(C23:G23)</f>
        <v>60000</v>
      </c>
      <c r="I23" s="44">
        <f>SUM(I20:I22)</f>
        <v>60000</v>
      </c>
      <c r="J23" s="45">
        <f t="shared" ref="J23:M23" si="7">SUM(J20:J22)</f>
        <v>0</v>
      </c>
      <c r="K23" s="45">
        <f t="shared" si="7"/>
        <v>0</v>
      </c>
      <c r="L23" s="45">
        <f t="shared" si="7"/>
        <v>0</v>
      </c>
      <c r="M23" s="45">
        <f t="shared" si="7"/>
        <v>0</v>
      </c>
      <c r="N23" s="46">
        <f t="shared" si="4"/>
        <v>60000</v>
      </c>
      <c r="O23" s="59">
        <f t="shared" si="5"/>
        <v>1</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v>37.5</v>
      </c>
      <c r="D26" s="9">
        <v>150</v>
      </c>
      <c r="E26" s="9">
        <v>150</v>
      </c>
      <c r="F26" s="9">
        <v>37.5</v>
      </c>
      <c r="G26" s="9"/>
      <c r="H26" s="11">
        <f t="shared" ref="H26:H27" si="8">SUM(C26:G26)</f>
        <v>375</v>
      </c>
      <c r="I26" s="8">
        <v>37.5</v>
      </c>
      <c r="J26" s="9">
        <v>150</v>
      </c>
      <c r="K26" s="9">
        <v>37.5</v>
      </c>
      <c r="L26" s="9">
        <v>10</v>
      </c>
      <c r="M26" s="9">
        <v>10</v>
      </c>
      <c r="N26" s="11">
        <f t="shared" ref="N26:N27" si="9">SUM(I26:M26)</f>
        <v>245</v>
      </c>
      <c r="O26" s="59">
        <f t="shared" ref="O26:O28" si="10">IFERROR(N26/H26,0)</f>
        <v>0.65333333333333332</v>
      </c>
      <c r="P26" s="49" t="s">
        <v>172</v>
      </c>
      <c r="Q26" s="49"/>
    </row>
    <row r="27" spans="1:17" x14ac:dyDescent="0.25">
      <c r="A27" t="s">
        <v>111</v>
      </c>
      <c r="C27" s="15">
        <v>15</v>
      </c>
      <c r="D27" s="16">
        <v>60</v>
      </c>
      <c r="E27" s="16">
        <v>60</v>
      </c>
      <c r="F27" s="16">
        <v>15</v>
      </c>
      <c r="G27" s="16"/>
      <c r="H27" s="17">
        <f t="shared" si="8"/>
        <v>150</v>
      </c>
      <c r="I27" s="15">
        <v>15</v>
      </c>
      <c r="J27" s="16">
        <v>60</v>
      </c>
      <c r="K27" s="16">
        <v>37.5</v>
      </c>
      <c r="L27" s="16">
        <v>15</v>
      </c>
      <c r="M27" s="16">
        <v>20</v>
      </c>
      <c r="N27" s="17">
        <f t="shared" si="9"/>
        <v>147.5</v>
      </c>
      <c r="O27" s="59">
        <f t="shared" si="10"/>
        <v>0.98333333333333328</v>
      </c>
      <c r="P27" s="49" t="s">
        <v>173</v>
      </c>
      <c r="Q27" s="49"/>
    </row>
    <row r="28" spans="1:17" ht="15.75" thickBot="1" x14ac:dyDescent="0.3">
      <c r="A28" s="22" t="s">
        <v>112</v>
      </c>
      <c r="B28" s="22"/>
      <c r="C28" s="40">
        <f>SUM(C24:C27)</f>
        <v>52.5</v>
      </c>
      <c r="D28" s="41">
        <f t="shared" ref="D28:G28" si="11">SUM(D24:D27)</f>
        <v>210</v>
      </c>
      <c r="E28" s="41">
        <f t="shared" si="11"/>
        <v>210</v>
      </c>
      <c r="F28" s="41">
        <f t="shared" si="11"/>
        <v>52.5</v>
      </c>
      <c r="G28" s="42">
        <f t="shared" si="11"/>
        <v>0</v>
      </c>
      <c r="H28" s="43">
        <f>SUM(C28:G28)</f>
        <v>525</v>
      </c>
      <c r="I28" s="44">
        <f>SUM(I24:I27)</f>
        <v>52.5</v>
      </c>
      <c r="J28" s="45">
        <f t="shared" ref="J28:M28" si="12">SUM(J24:J27)</f>
        <v>210</v>
      </c>
      <c r="K28" s="45">
        <f t="shared" si="12"/>
        <v>75</v>
      </c>
      <c r="L28" s="45">
        <f t="shared" si="12"/>
        <v>25</v>
      </c>
      <c r="M28" s="45">
        <f t="shared" si="12"/>
        <v>30</v>
      </c>
      <c r="N28" s="46">
        <f>SUM(I28:M28)</f>
        <v>392.5</v>
      </c>
      <c r="O28" s="59">
        <f t="shared" si="10"/>
        <v>0.74761904761904763</v>
      </c>
      <c r="P28" s="49"/>
      <c r="Q28" s="49"/>
    </row>
    <row r="29" spans="1:17" ht="15.75" thickTop="1" x14ac:dyDescent="0.25"/>
  </sheetData>
  <conditionalFormatting sqref="I7">
    <cfRule type="expression" dxfId="774" priority="263">
      <formula>I7-C7&gt;=-0.1</formula>
    </cfRule>
    <cfRule type="expression" dxfId="773" priority="262" stopIfTrue="1">
      <formula>I7-C7&lt;-0.1</formula>
    </cfRule>
    <cfRule type="expression" dxfId="772"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771" priority="243">
      <formula>I8-C8&gt;=-0.1</formula>
    </cfRule>
    <cfRule type="expression" dxfId="770" priority="241" stopIfTrue="1">
      <formula>I8-C8&lt;=-0.2</formula>
    </cfRule>
    <cfRule type="expression" dxfId="769" priority="242" stopIfTrue="1">
      <formula>I8-C8&lt;-0.1</formula>
    </cfRule>
  </conditionalFormatting>
  <conditionalFormatting sqref="I9">
    <cfRule type="expression" dxfId="768" priority="237" stopIfTrue="1">
      <formula>I9-C9&lt;-0.1</formula>
    </cfRule>
    <cfRule type="expression" dxfId="767" priority="238">
      <formula>I9-C9&gt;=-0.1</formula>
    </cfRule>
    <cfRule type="expression" dxfId="766"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765" priority="233">
      <formula>I10-C10&gt;=-0.1</formula>
    </cfRule>
    <cfRule type="expression" dxfId="764" priority="232" stopIfTrue="1">
      <formula>I10-C10&lt;-0.1</formula>
    </cfRule>
    <cfRule type="expression" dxfId="763"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762" priority="74">
      <formula>AND(C13="x", I13="no")</formula>
    </cfRule>
  </conditionalFormatting>
  <conditionalFormatting sqref="I13:M16">
    <cfRule type="expression" priority="7" stopIfTrue="1">
      <formula>I13=""</formula>
    </cfRule>
    <cfRule type="expression" priority="8" stopIfTrue="1">
      <formula>(J13&lt;&gt;"")</formula>
    </cfRule>
    <cfRule type="expression" dxfId="761" priority="9" stopIfTrue="1">
      <formula>I13="yes"</formula>
    </cfRule>
  </conditionalFormatting>
  <conditionalFormatting sqref="J7">
    <cfRule type="expression" dxfId="760" priority="270" stopIfTrue="1">
      <formula>J7-D7&lt;=-0.2</formula>
    </cfRule>
    <cfRule type="expression" dxfId="759" priority="271" stopIfTrue="1">
      <formula>J7-D7&lt;-0.1</formula>
    </cfRule>
    <cfRule type="containsBlanks" priority="269" stopIfTrue="1">
      <formula>LEN(TRIM(J7))=0</formula>
    </cfRule>
    <cfRule type="expression" dxfId="758"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757" priority="218">
      <formula>J8-D8&gt;=-0.1</formula>
    </cfRule>
    <cfRule type="expression" dxfId="756" priority="217" stopIfTrue="1">
      <formula>J8-D8&lt;-0.1</formula>
    </cfRule>
    <cfRule type="expression" dxfId="755"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754" priority="223">
      <formula>J9-D9&gt;=-0.1</formula>
    </cfRule>
    <cfRule type="expression" dxfId="753" priority="222" stopIfTrue="1">
      <formula>J9-D9&lt;-0.1</formula>
    </cfRule>
    <cfRule type="expression" dxfId="752" priority="221" stopIfTrue="1">
      <formula>J9-D9&lt;=-0.2</formula>
    </cfRule>
    <cfRule type="containsBlanks" priority="220" stopIfTrue="1">
      <formula>LEN(TRIM(J9))=0</formula>
    </cfRule>
  </conditionalFormatting>
  <conditionalFormatting sqref="J10">
    <cfRule type="expression" dxfId="751" priority="228">
      <formula>J10-D10&gt;=-0.1</formula>
    </cfRule>
    <cfRule type="expression" dxfId="750" priority="227" stopIfTrue="1">
      <formula>J10-D10&lt;-0.1</formula>
    </cfRule>
    <cfRule type="expression" dxfId="749"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748" priority="58">
      <formula>AND(OR(C13="x",D13="x"), J13="no")</formula>
    </cfRule>
  </conditionalFormatting>
  <conditionalFormatting sqref="K7">
    <cfRule type="expression" dxfId="747" priority="257" stopIfTrue="1">
      <formula>K7-E7&lt;-0.1</formula>
    </cfRule>
    <cfRule type="expression" dxfId="746"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745"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744" priority="211" stopIfTrue="1">
      <formula>K8-E8&lt;=-0.2</formula>
    </cfRule>
    <cfRule type="expression" dxfId="743" priority="212" stopIfTrue="1">
      <formula>K8-E8&lt;-0.1</formula>
    </cfRule>
    <cfRule type="expression" dxfId="742" priority="213">
      <formula>K8-E8&gt;=-0.1</formula>
    </cfRule>
  </conditionalFormatting>
  <conditionalFormatting sqref="K9">
    <cfRule type="expression" dxfId="741" priority="206" stopIfTrue="1">
      <formula>K9-E9&lt;=-0.2</formula>
    </cfRule>
    <cfRule type="expression" dxfId="740" priority="208">
      <formula>K9-E9&gt;=-0.1</formula>
    </cfRule>
    <cfRule type="expression" dxfId="739"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738" priority="203">
      <formula>K10-E10&gt;=-0.1</formula>
    </cfRule>
    <cfRule type="expression" dxfId="737" priority="202" stopIfTrue="1">
      <formula>K10-E10&lt;-0.1</formula>
    </cfRule>
    <cfRule type="expression" dxfId="736" priority="201" stopIfTrue="1">
      <formula>K10-E10&lt;=-0.2</formula>
    </cfRule>
    <cfRule type="containsBlanks" priority="200" stopIfTrue="1">
      <formula>LEN(TRIM(K10))=0</formula>
    </cfRule>
  </conditionalFormatting>
  <conditionalFormatting sqref="K13:K16">
    <cfRule type="expression" dxfId="735" priority="42">
      <formula>AND(OR(C13="x", D13="x",E13="x"), K13="no")</formula>
    </cfRule>
  </conditionalFormatting>
  <conditionalFormatting sqref="L7">
    <cfRule type="expression" dxfId="734" priority="252" stopIfTrue="1">
      <formula>L7-F7&lt;-0.1</formula>
    </cfRule>
    <cfRule type="expression" dxfId="733"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732" priority="253">
      <formula>L7-F7&gt;=-0.1</formula>
    </cfRule>
  </conditionalFormatting>
  <conditionalFormatting sqref="L8">
    <cfRule type="expression" dxfId="731" priority="188">
      <formula>L8-F8&gt;=-0.1</formula>
    </cfRule>
    <cfRule type="expression" dxfId="730" priority="187" stopIfTrue="1">
      <formula>L8-F8&lt;-0.1</formula>
    </cfRule>
    <cfRule type="expression" dxfId="729"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728" priority="193">
      <formula>L9-F9&gt;=-0.1</formula>
    </cfRule>
    <cfRule type="expression" dxfId="727" priority="192" stopIfTrue="1">
      <formula>L9-F9&lt;-0.1</formula>
    </cfRule>
    <cfRule type="expression" dxfId="726"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725" priority="198">
      <formula>L10-F10&gt;=-0.1</formula>
    </cfRule>
    <cfRule type="expression" dxfId="724" priority="197" stopIfTrue="1">
      <formula>L10-F10&lt;-0.1</formula>
    </cfRule>
    <cfRule type="expression" dxfId="723"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722" priority="26">
      <formula>AND(OR(C13="x", D13="x", E13="x",F13="x"), L13="no")</formula>
    </cfRule>
  </conditionalFormatting>
  <conditionalFormatting sqref="M7">
    <cfRule type="containsBlanks" priority="245" stopIfTrue="1">
      <formula>LEN(TRIM(M7))=0</formula>
    </cfRule>
    <cfRule type="expression" dxfId="721" priority="247" stopIfTrue="1">
      <formula>M7-G7&lt;-0.1</formula>
    </cfRule>
    <cfRule type="expression" dxfId="720" priority="248">
      <formula>M7-G7&gt;=-0.1</formula>
    </cfRule>
    <cfRule type="expression" dxfId="719"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718"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717" priority="182" stopIfTrue="1">
      <formula>M8-G8&lt;-0.1</formula>
    </cfRule>
    <cfRule type="expression" dxfId="716" priority="181" stopIfTrue="1">
      <formula>M8-G8&lt;=-0.2</formula>
    </cfRule>
  </conditionalFormatting>
  <conditionalFormatting sqref="M9">
    <cfRule type="expression" dxfId="715" priority="178">
      <formula>M9-G9&gt;=-0.1</formula>
    </cfRule>
    <cfRule type="expression" dxfId="714" priority="177" stopIfTrue="1">
      <formula>M9-G9&lt;-0.1</formula>
    </cfRule>
    <cfRule type="expression" dxfId="713"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12" priority="173">
      <formula>M10-G10&gt;=-0.1</formula>
    </cfRule>
    <cfRule type="expression" dxfId="711" priority="172" stopIfTrue="1">
      <formula>M10-G10&lt;-0.1</formula>
    </cfRule>
    <cfRule type="expression" dxfId="710"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709"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708"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{95D869A8-956C-4D6E-BE7E-C30F5BCD0F5F}</x14:id>
        </ext>
      </extLst>
    </cfRule>
    <cfRule type="cellIs" dxfId="707"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{13805C13-7EEA-460D-A6A1-E7D248A4624F}</x14:id>
        </ext>
      </extLst>
    </cfRule>
    <cfRule type="cellIs" dxfId="706" priority="88" stopIfTrue="1" operator="greaterThan">
      <formula>1</formula>
    </cfRule>
  </conditionalFormatting>
  <dataValidations count="1">
    <dataValidation type="list" allowBlank="1" showInputMessage="1" showErrorMessage="1" sqref="C13:H16" xr:uid="{00000000-0002-0000-07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1C614D78-146E-42CE-A66B-3FD478589B14}">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95D869A8-956C-4D6E-BE7E-C30F5BCD0F5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13805C13-7EEA-460D-A6A1-E7D248A4624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Sheet1!$A$4:$A$5</xm:f>
          </x14:formula1>
          <xm:sqref>I13:M16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94C7169B856041BF37C20DD1E04DB5" ma:contentTypeVersion="11" ma:contentTypeDescription="Create a new document." ma:contentTypeScope="" ma:versionID="f43400a9f9283316f483764ca58ccc9b">
  <xsd:schema xmlns:xsd="http://www.w3.org/2001/XMLSchema" xmlns:xs="http://www.w3.org/2001/XMLSchema" xmlns:p="http://schemas.microsoft.com/office/2006/metadata/properties" xmlns:ns2="67b2eb28-b740-47b5-8bb2-aed5f02f3909" xmlns:ns3="aae6e665-8157-436a-90f1-d261808e7c8d" targetNamespace="http://schemas.microsoft.com/office/2006/metadata/properties" ma:root="true" ma:fieldsID="b6b0d64dbf64d938ae9a9ddd47f79f0a" ns2:_="" ns3:_="">
    <xsd:import namespace="67b2eb28-b740-47b5-8bb2-aed5f02f3909"/>
    <xsd:import namespace="aae6e665-8157-436a-90f1-d261808e7c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2eb28-b740-47b5-8bb2-aed5f02f3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e6e665-8157-436a-90f1-d261808e7c8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8E30DB-8687-4713-847F-5508ECD8C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2eb28-b740-47b5-8bb2-aed5f02f3909"/>
    <ds:schemaRef ds:uri="aae6e665-8157-436a-90f1-d261808e7c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1D5A5-D7CC-4A86-986C-4954D654FBED}">
  <ds:schemaRefs>
    <ds:schemaRef ds:uri="http://schemas.microsoft.com/sharepoint/v3/contenttype/forms"/>
  </ds:schemaRefs>
</ds:datastoreItem>
</file>

<file path=customXml/itemProps3.xml><?xml version="1.0" encoding="utf-8"?>
<ds:datastoreItem xmlns:ds="http://schemas.openxmlformats.org/officeDocument/2006/customXml" ds:itemID="{7D9F6441-1769-4FF8-831D-75C94F69A6BE}">
  <ds:schemaRefs>
    <ds:schemaRef ds:uri="http://purl.org/dc/terms/"/>
    <ds:schemaRef ds:uri="aae6e665-8157-436a-90f1-d261808e7c8d"/>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67b2eb28-b740-47b5-8bb2-aed5f02f3909"/>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CAP-Dashboard</vt:lpstr>
      <vt:lpstr>Objective Performance Metrics</vt:lpstr>
      <vt:lpstr>O2-CCC-A2</vt:lpstr>
      <vt:lpstr>O2-CCC-A3</vt:lpstr>
      <vt:lpstr>O2-CCC-A5</vt:lpstr>
      <vt:lpstr>O3-EH-A1</vt:lpstr>
      <vt:lpstr>O3-EH-A2</vt:lpstr>
      <vt:lpstr>O3-EH-A7</vt:lpstr>
      <vt:lpstr>O4-HM-A1,2,3</vt:lpstr>
      <vt:lpstr>O5-HBC-A1</vt:lpstr>
      <vt:lpstr>O5-HBCIS-2</vt:lpstr>
      <vt:lpstr>O5-HBC-A3</vt:lpstr>
      <vt:lpstr>O5-HBC-A4</vt:lpstr>
      <vt:lpstr>O5-HBC-A5</vt:lpstr>
      <vt:lpstr>O5-HBC-A6</vt:lpstr>
      <vt:lpstr>O5-HBC-A7</vt:lpstr>
      <vt:lpstr>O6-1</vt:lpstr>
      <vt:lpstr>O7-RMV-A1</vt:lpstr>
      <vt:lpstr>O7-RMV-A2</vt:lpstr>
      <vt:lpstr>Sheet1</vt:lpstr>
      <vt:lpstr>O4-budget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droplaug</dc:creator>
  <cp:keywords/>
  <dc:description/>
  <cp:lastModifiedBy>Droplaug Ólafsdóttir</cp:lastModifiedBy>
  <cp:revision/>
  <dcterms:created xsi:type="dcterms:W3CDTF">2020-11-09T10:22:08Z</dcterms:created>
  <dcterms:modified xsi:type="dcterms:W3CDTF">2023-12-05T11:16:34Z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0x010100E894C7169B856041BF37C20DD1E04DB5</vt:lpwstr>
  </property>
</Properties>
</file>